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IDIGER\OAP\MAPAS_RIESGO\2025\"/>
    </mc:Choice>
  </mc:AlternateContent>
  <bookViews>
    <workbookView xWindow="-120" yWindow="-120" windowWidth="20730" windowHeight="11160" tabRatio="769"/>
  </bookViews>
  <sheets>
    <sheet name="1. Punto de Partida" sheetId="5" r:id="rId1"/>
    <sheet name="2. Identificación del Riesgo" sheetId="7" r:id="rId2"/>
    <sheet name="3. Impacto Riesgo de Corrupción" sheetId="9" r:id="rId3"/>
    <sheet name="4. Riesgo Seguridad Informacion" sheetId="10" r:id="rId4"/>
    <sheet name="5. Valoración de Controles" sheetId="6" r:id="rId5"/>
    <sheet name="6.Valoración Control Corrupción" sheetId="11" r:id="rId6"/>
    <sheet name="7. Mapa de Riesgos General" sheetId="1" r:id="rId7"/>
    <sheet name="8. Seguimiento Cuatrimestral" sheetId="4" r:id="rId8"/>
    <sheet name="9. Seguimiento Consolidado" sheetId="14" r:id="rId9"/>
    <sheet name="Listas" sheetId="3" state="hidden" r:id="rId10"/>
    <sheet name="Datos Hoja 1" sheetId="12" state="hidden" r:id="rId11"/>
  </sheets>
  <externalReferences>
    <externalReference r:id="rId12"/>
  </externalReferences>
  <definedNames>
    <definedName name="_xlnm.Print_Area" localSheetId="0">'1. Punto de Partida'!$A$1:$L$55</definedName>
    <definedName name="_xlnm.Print_Area" localSheetId="1">'2. Identificación del Riesgo'!$A$1:$AJ$68</definedName>
    <definedName name="_xlnm.Print_Area" localSheetId="8">'9. Seguimiento Consolidado'!$A$1:$V$17</definedName>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4" i="11" l="1"/>
  <c r="U14" i="11" s="1"/>
  <c r="K14" i="11"/>
  <c r="T13" i="11"/>
  <c r="S13" i="11" s="1"/>
  <c r="W13" i="11" s="1"/>
  <c r="K13" i="11"/>
  <c r="U12" i="11"/>
  <c r="T12" i="11"/>
  <c r="X12" i="11" s="1"/>
  <c r="Y12" i="11" s="1"/>
  <c r="K12" i="11"/>
  <c r="D12" i="11"/>
  <c r="C12" i="11"/>
  <c r="B12" i="11"/>
  <c r="T11" i="11"/>
  <c r="U11" i="11" s="1"/>
  <c r="S11" i="11"/>
  <c r="W11" i="11" s="1"/>
  <c r="K11" i="11"/>
  <c r="T10" i="11"/>
  <c r="S10" i="11" s="1"/>
  <c r="W10" i="11" s="1"/>
  <c r="K10" i="11"/>
  <c r="T9" i="11"/>
  <c r="X9" i="11" s="1"/>
  <c r="Y9" i="11" s="1"/>
  <c r="K9" i="11"/>
  <c r="D9" i="11"/>
  <c r="C9" i="11"/>
  <c r="T17" i="11"/>
  <c r="U17" i="11" s="1"/>
  <c r="S17" i="11"/>
  <c r="W17" i="11" s="1"/>
  <c r="K17" i="11"/>
  <c r="T16" i="11"/>
  <c r="S16" i="11" s="1"/>
  <c r="W16" i="11" s="1"/>
  <c r="K16" i="11"/>
  <c r="U15" i="11"/>
  <c r="T15" i="11"/>
  <c r="X15" i="11" s="1"/>
  <c r="Y15" i="11" s="1"/>
  <c r="K15" i="11"/>
  <c r="D15" i="11"/>
  <c r="AC15" i="11" s="1"/>
  <c r="C15" i="11"/>
  <c r="B15" i="11"/>
  <c r="T20" i="11"/>
  <c r="U20" i="11" s="1"/>
  <c r="S20" i="11"/>
  <c r="W20" i="11" s="1"/>
  <c r="K20" i="11"/>
  <c r="T19" i="11"/>
  <c r="S19" i="11" s="1"/>
  <c r="W19" i="11" s="1"/>
  <c r="K19" i="11"/>
  <c r="W18" i="11"/>
  <c r="U18" i="11"/>
  <c r="T18" i="11"/>
  <c r="S18" i="11"/>
  <c r="K18" i="11"/>
  <c r="D18" i="11"/>
  <c r="AC18" i="11" s="1"/>
  <c r="C18" i="11"/>
  <c r="B18" i="11"/>
  <c r="T23" i="11"/>
  <c r="U23" i="11" s="1"/>
  <c r="S23" i="11"/>
  <c r="W23" i="11" s="1"/>
  <c r="K23" i="11"/>
  <c r="T22" i="11"/>
  <c r="S22" i="11" s="1"/>
  <c r="W22" i="11" s="1"/>
  <c r="K22" i="11"/>
  <c r="W21" i="11"/>
  <c r="U21" i="11"/>
  <c r="T21" i="11"/>
  <c r="X21" i="11" s="1"/>
  <c r="Y21" i="11" s="1"/>
  <c r="S21" i="11"/>
  <c r="K21" i="11"/>
  <c r="D21" i="11"/>
  <c r="C21" i="11"/>
  <c r="B21" i="11"/>
  <c r="T26" i="11"/>
  <c r="U26" i="11" s="1"/>
  <c r="S26" i="11"/>
  <c r="W26" i="11" s="1"/>
  <c r="K26" i="11"/>
  <c r="T25" i="11"/>
  <c r="S25" i="11" s="1"/>
  <c r="W25" i="11" s="1"/>
  <c r="K25" i="11"/>
  <c r="W24" i="11"/>
  <c r="U24" i="11"/>
  <c r="T24" i="11"/>
  <c r="S24" i="11"/>
  <c r="K24" i="11"/>
  <c r="D24" i="11"/>
  <c r="C24" i="11"/>
  <c r="B24" i="11"/>
  <c r="T29" i="11"/>
  <c r="U29" i="11" s="1"/>
  <c r="S29" i="11"/>
  <c r="W29" i="11" s="1"/>
  <c r="K29" i="11"/>
  <c r="T28" i="11"/>
  <c r="S28" i="11" s="1"/>
  <c r="W28" i="11" s="1"/>
  <c r="K28" i="11"/>
  <c r="U27" i="11"/>
  <c r="T27" i="11"/>
  <c r="X27" i="11" s="1"/>
  <c r="Y27" i="11" s="1"/>
  <c r="K27" i="11"/>
  <c r="D27" i="11"/>
  <c r="AC27" i="11" s="1"/>
  <c r="C27" i="11"/>
  <c r="B27" i="11"/>
  <c r="T32" i="11"/>
  <c r="U32" i="11" s="1"/>
  <c r="S32" i="11"/>
  <c r="W32" i="11" s="1"/>
  <c r="K32" i="11"/>
  <c r="T31" i="11"/>
  <c r="S31" i="11" s="1"/>
  <c r="W31" i="11" s="1"/>
  <c r="K31" i="11"/>
  <c r="U30" i="11"/>
  <c r="T30" i="11"/>
  <c r="X30" i="11" s="1"/>
  <c r="Y30" i="11" s="1"/>
  <c r="K30" i="11"/>
  <c r="D30" i="11"/>
  <c r="C30" i="11"/>
  <c r="B30" i="11"/>
  <c r="T35" i="11"/>
  <c r="U35" i="11" s="1"/>
  <c r="S35" i="11"/>
  <c r="W35" i="11" s="1"/>
  <c r="K35" i="11"/>
  <c r="T34" i="11"/>
  <c r="S34" i="11" s="1"/>
  <c r="W34" i="11" s="1"/>
  <c r="K34" i="11"/>
  <c r="W33" i="11"/>
  <c r="U33" i="11"/>
  <c r="T33" i="11"/>
  <c r="S33" i="11"/>
  <c r="K33" i="11"/>
  <c r="D33" i="11"/>
  <c r="AC33" i="11" s="1"/>
  <c r="C33" i="11"/>
  <c r="B33" i="11"/>
  <c r="T38" i="11"/>
  <c r="U38" i="11" s="1"/>
  <c r="S38" i="11"/>
  <c r="W38" i="11" s="1"/>
  <c r="K38" i="11"/>
  <c r="T37" i="11"/>
  <c r="S37" i="11" s="1"/>
  <c r="W37" i="11" s="1"/>
  <c r="K37" i="11"/>
  <c r="U36" i="11"/>
  <c r="T36" i="11"/>
  <c r="X36" i="11" s="1"/>
  <c r="Y36" i="11" s="1"/>
  <c r="K36" i="11"/>
  <c r="D36" i="11"/>
  <c r="AC36" i="11" s="1"/>
  <c r="C36" i="11"/>
  <c r="B36" i="11"/>
  <c r="T41" i="11"/>
  <c r="U41" i="11" s="1"/>
  <c r="S41" i="11"/>
  <c r="W41" i="11" s="1"/>
  <c r="K41" i="11"/>
  <c r="T40" i="11"/>
  <c r="S40" i="11" s="1"/>
  <c r="W40" i="11" s="1"/>
  <c r="K40" i="11"/>
  <c r="U39" i="11"/>
  <c r="T39" i="11"/>
  <c r="X39" i="11" s="1"/>
  <c r="Y39" i="11" s="1"/>
  <c r="K39" i="11"/>
  <c r="D39" i="11"/>
  <c r="C39" i="11"/>
  <c r="B39" i="11"/>
  <c r="T44" i="11"/>
  <c r="U44" i="11" s="1"/>
  <c r="S44" i="11"/>
  <c r="W44" i="11" s="1"/>
  <c r="K44" i="11"/>
  <c r="T43" i="11"/>
  <c r="S43" i="11" s="1"/>
  <c r="W43" i="11" s="1"/>
  <c r="K43" i="11"/>
  <c r="U42" i="11"/>
  <c r="T42" i="11"/>
  <c r="X42" i="11" s="1"/>
  <c r="Y42" i="11" s="1"/>
  <c r="K42" i="11"/>
  <c r="D42" i="11"/>
  <c r="AC42" i="11" s="1"/>
  <c r="C42" i="11"/>
  <c r="B42" i="11"/>
  <c r="T47" i="11"/>
  <c r="U47" i="11" s="1"/>
  <c r="S47" i="11"/>
  <c r="W47" i="11" s="1"/>
  <c r="K47" i="11"/>
  <c r="T46" i="11"/>
  <c r="S46" i="11" s="1"/>
  <c r="W46" i="11" s="1"/>
  <c r="K46" i="11"/>
  <c r="U45" i="11"/>
  <c r="T45" i="11"/>
  <c r="X45" i="11" s="1"/>
  <c r="Y45" i="11" s="1"/>
  <c r="K45" i="11"/>
  <c r="D45" i="11"/>
  <c r="AC45" i="11" s="1"/>
  <c r="C45" i="11"/>
  <c r="B45" i="11"/>
  <c r="T50" i="11"/>
  <c r="U50" i="11" s="1"/>
  <c r="S50" i="11"/>
  <c r="W50" i="11" s="1"/>
  <c r="K50" i="11"/>
  <c r="T49" i="11"/>
  <c r="S49" i="11" s="1"/>
  <c r="W49" i="11" s="1"/>
  <c r="K49" i="11"/>
  <c r="U48" i="11"/>
  <c r="T48" i="11"/>
  <c r="X48" i="11" s="1"/>
  <c r="Y48" i="11" s="1"/>
  <c r="K48" i="11"/>
  <c r="D48" i="11"/>
  <c r="AC48" i="11" s="1"/>
  <c r="C48" i="11"/>
  <c r="B48" i="11"/>
  <c r="T53" i="11"/>
  <c r="U53" i="11" s="1"/>
  <c r="S53" i="11"/>
  <c r="W53" i="11" s="1"/>
  <c r="K53" i="11"/>
  <c r="T52" i="11"/>
  <c r="S52" i="11" s="1"/>
  <c r="W52" i="11" s="1"/>
  <c r="K52" i="11"/>
  <c r="U51" i="11"/>
  <c r="T51" i="11"/>
  <c r="X51" i="11" s="1"/>
  <c r="Y51" i="11" s="1"/>
  <c r="K51" i="11"/>
  <c r="D51" i="11"/>
  <c r="AC51" i="11" s="1"/>
  <c r="C51" i="11"/>
  <c r="B51" i="11"/>
  <c r="T56" i="11"/>
  <c r="U56" i="11" s="1"/>
  <c r="S56" i="11"/>
  <c r="W56" i="11" s="1"/>
  <c r="K56" i="11"/>
  <c r="T55" i="11"/>
  <c r="S55" i="11" s="1"/>
  <c r="W55" i="11" s="1"/>
  <c r="K55" i="11"/>
  <c r="U54" i="11"/>
  <c r="T54" i="11"/>
  <c r="X54" i="11" s="1"/>
  <c r="Y54" i="11" s="1"/>
  <c r="K54" i="11"/>
  <c r="D54" i="11"/>
  <c r="AC54" i="11" s="1"/>
  <c r="C54" i="11"/>
  <c r="B54" i="11"/>
  <c r="T59" i="11"/>
  <c r="U59" i="11" s="1"/>
  <c r="S59" i="11"/>
  <c r="W59" i="11" s="1"/>
  <c r="K59" i="11"/>
  <c r="T58" i="11"/>
  <c r="S58" i="11" s="1"/>
  <c r="W58" i="11" s="1"/>
  <c r="K58" i="11"/>
  <c r="U57" i="11"/>
  <c r="T57" i="11"/>
  <c r="X57" i="11" s="1"/>
  <c r="Y57" i="11" s="1"/>
  <c r="K57" i="11"/>
  <c r="D57" i="11"/>
  <c r="AC57" i="11" s="1"/>
  <c r="C57" i="11"/>
  <c r="B57" i="11"/>
  <c r="T62" i="11"/>
  <c r="U62" i="11" s="1"/>
  <c r="S62" i="11"/>
  <c r="W62" i="11" s="1"/>
  <c r="K62" i="11"/>
  <c r="T61" i="11"/>
  <c r="S61" i="11" s="1"/>
  <c r="W61" i="11" s="1"/>
  <c r="K61" i="11"/>
  <c r="U60" i="11"/>
  <c r="T60" i="11"/>
  <c r="X60" i="11" s="1"/>
  <c r="Y60" i="11" s="1"/>
  <c r="K60" i="11"/>
  <c r="D60" i="11"/>
  <c r="AC60" i="11" s="1"/>
  <c r="C60" i="11"/>
  <c r="B60" i="11"/>
  <c r="T65" i="11"/>
  <c r="U65" i="11" s="1"/>
  <c r="S65" i="11"/>
  <c r="W65" i="11" s="1"/>
  <c r="K65" i="11"/>
  <c r="T64" i="11"/>
  <c r="S64" i="11" s="1"/>
  <c r="W64" i="11" s="1"/>
  <c r="K64" i="11"/>
  <c r="W63" i="11"/>
  <c r="U63" i="11"/>
  <c r="T63" i="11"/>
  <c r="S63" i="11"/>
  <c r="K63" i="11"/>
  <c r="D63" i="11"/>
  <c r="AC63" i="11" s="1"/>
  <c r="C63" i="11"/>
  <c r="B63" i="11"/>
  <c r="T68" i="11"/>
  <c r="U68" i="11" s="1"/>
  <c r="S68" i="11"/>
  <c r="W68" i="11" s="1"/>
  <c r="K68" i="11"/>
  <c r="T67" i="11"/>
  <c r="S67" i="11" s="1"/>
  <c r="W67" i="11" s="1"/>
  <c r="K67" i="11"/>
  <c r="U66" i="11"/>
  <c r="T66" i="11"/>
  <c r="X66" i="11" s="1"/>
  <c r="Y66" i="11" s="1"/>
  <c r="K66" i="11"/>
  <c r="D66" i="11"/>
  <c r="AC66" i="11" s="1"/>
  <c r="C66" i="11"/>
  <c r="B66" i="11"/>
  <c r="AC39" i="11"/>
  <c r="AC30" i="11"/>
  <c r="AC24" i="11"/>
  <c r="C12" i="6"/>
  <c r="D12" i="6"/>
  <c r="K12" i="6"/>
  <c r="M12" i="6"/>
  <c r="V12" i="6" s="1"/>
  <c r="U12" i="6"/>
  <c r="K13" i="6"/>
  <c r="M13" i="6"/>
  <c r="V13" i="6" s="1"/>
  <c r="X13" i="6" s="1"/>
  <c r="U13" i="6"/>
  <c r="K14" i="6"/>
  <c r="M14" i="6"/>
  <c r="V14" i="6" s="1"/>
  <c r="X14" i="6" s="1"/>
  <c r="U14" i="6"/>
  <c r="B15" i="6"/>
  <c r="C15" i="6"/>
  <c r="D15" i="6"/>
  <c r="K15" i="6"/>
  <c r="M15" i="6"/>
  <c r="U15" i="6"/>
  <c r="V15" i="6"/>
  <c r="W15" i="6"/>
  <c r="X15" i="6"/>
  <c r="Y15" i="6"/>
  <c r="K16" i="6"/>
  <c r="M16" i="6"/>
  <c r="U16" i="6"/>
  <c r="V16" i="6"/>
  <c r="W16" i="6"/>
  <c r="X16" i="6"/>
  <c r="Y16" i="6"/>
  <c r="K17" i="6"/>
  <c r="M17" i="6"/>
  <c r="U17" i="6"/>
  <c r="V17" i="6"/>
  <c r="W17" i="6"/>
  <c r="X17" i="6"/>
  <c r="Y17" i="6"/>
  <c r="B18" i="6"/>
  <c r="C18" i="6"/>
  <c r="D18" i="6"/>
  <c r="K18" i="6"/>
  <c r="M18" i="6"/>
  <c r="U18" i="6"/>
  <c r="V18" i="6"/>
  <c r="W18" i="6"/>
  <c r="X18" i="6"/>
  <c r="Y18" i="6"/>
  <c r="K19" i="6"/>
  <c r="M19" i="6"/>
  <c r="U19" i="6"/>
  <c r="V19" i="6"/>
  <c r="W19" i="6"/>
  <c r="X19" i="6"/>
  <c r="Y19" i="6"/>
  <c r="K20" i="6"/>
  <c r="M20" i="6"/>
  <c r="U20" i="6"/>
  <c r="V20" i="6"/>
  <c r="W20" i="6"/>
  <c r="X20" i="6"/>
  <c r="Y20" i="6"/>
  <c r="B21" i="6"/>
  <c r="C21" i="6"/>
  <c r="D21" i="6"/>
  <c r="K21" i="6"/>
  <c r="M21" i="6"/>
  <c r="U21" i="6"/>
  <c r="V21" i="6"/>
  <c r="W21" i="6"/>
  <c r="X21" i="6"/>
  <c r="Y21" i="6"/>
  <c r="K22" i="6"/>
  <c r="M22" i="6"/>
  <c r="U22" i="6"/>
  <c r="V22" i="6"/>
  <c r="W22" i="6"/>
  <c r="X22" i="6"/>
  <c r="Y22" i="6"/>
  <c r="K23" i="6"/>
  <c r="M23" i="6"/>
  <c r="U23" i="6"/>
  <c r="V23" i="6"/>
  <c r="W23" i="6"/>
  <c r="X23" i="6"/>
  <c r="Y23" i="6"/>
  <c r="B24" i="6"/>
  <c r="C24" i="6"/>
  <c r="D24" i="6"/>
  <c r="K24" i="6"/>
  <c r="M24" i="6"/>
  <c r="U24" i="6"/>
  <c r="V24" i="6"/>
  <c r="W24" i="6"/>
  <c r="X24" i="6"/>
  <c r="Y24" i="6"/>
  <c r="K25" i="6"/>
  <c r="M25" i="6"/>
  <c r="U25" i="6"/>
  <c r="V25" i="6"/>
  <c r="W25" i="6"/>
  <c r="X25" i="6"/>
  <c r="Y25" i="6"/>
  <c r="K26" i="6"/>
  <c r="M26" i="6"/>
  <c r="U26" i="6"/>
  <c r="V26" i="6"/>
  <c r="W26" i="6"/>
  <c r="X26" i="6"/>
  <c r="Y26" i="6"/>
  <c r="B27" i="6"/>
  <c r="C27" i="6"/>
  <c r="D27" i="6"/>
  <c r="K27" i="6"/>
  <c r="M27" i="6"/>
  <c r="U27" i="6"/>
  <c r="V27" i="6"/>
  <c r="W27" i="6"/>
  <c r="X27" i="6"/>
  <c r="Y27" i="6"/>
  <c r="K28" i="6"/>
  <c r="M28" i="6"/>
  <c r="U28" i="6"/>
  <c r="V28" i="6"/>
  <c r="W28" i="6"/>
  <c r="X28" i="6"/>
  <c r="Y28" i="6"/>
  <c r="K29" i="6"/>
  <c r="M29" i="6"/>
  <c r="U29" i="6"/>
  <c r="V29" i="6"/>
  <c r="W29" i="6"/>
  <c r="X29" i="6"/>
  <c r="Y29" i="6"/>
  <c r="B30" i="6"/>
  <c r="C30" i="6"/>
  <c r="D30" i="6"/>
  <c r="K30" i="6"/>
  <c r="M30" i="6"/>
  <c r="U30" i="6"/>
  <c r="V30" i="6"/>
  <c r="W30" i="6"/>
  <c r="X30" i="6"/>
  <c r="Y30" i="6"/>
  <c r="K31" i="6"/>
  <c r="M31" i="6"/>
  <c r="U31" i="6"/>
  <c r="V31" i="6"/>
  <c r="W31" i="6"/>
  <c r="X31" i="6"/>
  <c r="Y31" i="6"/>
  <c r="K32" i="6"/>
  <c r="M32" i="6"/>
  <c r="U32" i="6"/>
  <c r="V32" i="6"/>
  <c r="W32" i="6"/>
  <c r="X32" i="6"/>
  <c r="Y32" i="6"/>
  <c r="B33" i="6"/>
  <c r="C33" i="6"/>
  <c r="D33" i="6"/>
  <c r="K33" i="6"/>
  <c r="M33" i="6"/>
  <c r="U33" i="6"/>
  <c r="V33" i="6"/>
  <c r="W33" i="6"/>
  <c r="X33" i="6"/>
  <c r="Y33" i="6"/>
  <c r="K34" i="6"/>
  <c r="M34" i="6"/>
  <c r="U34" i="6"/>
  <c r="V34" i="6"/>
  <c r="W34" i="6"/>
  <c r="X34" i="6"/>
  <c r="Y34" i="6"/>
  <c r="K35" i="6"/>
  <c r="M35" i="6"/>
  <c r="U35" i="6"/>
  <c r="V35" i="6"/>
  <c r="W35" i="6"/>
  <c r="X35" i="6"/>
  <c r="Y35" i="6"/>
  <c r="B36" i="6"/>
  <c r="C36" i="6"/>
  <c r="D36" i="6"/>
  <c r="K36" i="6"/>
  <c r="M36" i="6"/>
  <c r="U36" i="6"/>
  <c r="V36" i="6"/>
  <c r="W36" i="6"/>
  <c r="X36" i="6"/>
  <c r="Y36" i="6"/>
  <c r="K37" i="6"/>
  <c r="M37" i="6"/>
  <c r="U37" i="6"/>
  <c r="V37" i="6"/>
  <c r="W37" i="6"/>
  <c r="X37" i="6"/>
  <c r="Y37" i="6"/>
  <c r="K38" i="6"/>
  <c r="M38" i="6"/>
  <c r="U38" i="6"/>
  <c r="V38" i="6"/>
  <c r="W38" i="6"/>
  <c r="X38" i="6"/>
  <c r="Y38" i="6"/>
  <c r="B39" i="6"/>
  <c r="C39" i="6"/>
  <c r="D39" i="6"/>
  <c r="K39" i="6"/>
  <c r="M39" i="6"/>
  <c r="V39" i="6" s="1"/>
  <c r="X39" i="6" s="1"/>
  <c r="U39" i="6"/>
  <c r="W39" i="6"/>
  <c r="Y39" i="6" s="1"/>
  <c r="K40" i="6"/>
  <c r="M40" i="6"/>
  <c r="V40" i="6" s="1"/>
  <c r="X40" i="6" s="1"/>
  <c r="U40" i="6"/>
  <c r="K41" i="6"/>
  <c r="M41" i="6"/>
  <c r="V41" i="6" s="1"/>
  <c r="X41" i="6" s="1"/>
  <c r="U41" i="6"/>
  <c r="W41" i="6"/>
  <c r="Y41" i="6"/>
  <c r="U9" i="6"/>
  <c r="D66" i="6"/>
  <c r="C66" i="6"/>
  <c r="B66" i="6"/>
  <c r="D63" i="6"/>
  <c r="C63" i="6"/>
  <c r="B63" i="6"/>
  <c r="D60" i="6"/>
  <c r="C60" i="6"/>
  <c r="B60" i="6"/>
  <c r="D57" i="6"/>
  <c r="C57" i="6"/>
  <c r="B57" i="6"/>
  <c r="D54" i="6"/>
  <c r="C54" i="6"/>
  <c r="B54" i="6"/>
  <c r="D51" i="6"/>
  <c r="C51" i="6"/>
  <c r="B51" i="6"/>
  <c r="D48" i="6"/>
  <c r="C48" i="6"/>
  <c r="B48" i="6"/>
  <c r="D45" i="6"/>
  <c r="C45" i="6"/>
  <c r="B45" i="6"/>
  <c r="D42" i="6"/>
  <c r="C42" i="6"/>
  <c r="B42" i="6"/>
  <c r="D9" i="6"/>
  <c r="C9" i="6"/>
  <c r="AC21" i="11"/>
  <c r="K12" i="7"/>
  <c r="K9" i="7"/>
  <c r="U9" i="11" l="1"/>
  <c r="X12" i="6"/>
  <c r="W12" i="6"/>
  <c r="Y12" i="6" s="1"/>
  <c r="Z12" i="11"/>
  <c r="AB12" i="11"/>
  <c r="S14" i="11"/>
  <c r="W14" i="11" s="1"/>
  <c r="U13" i="11"/>
  <c r="S12" i="11"/>
  <c r="W12" i="11" s="1"/>
  <c r="Z9" i="11"/>
  <c r="AB9" i="11"/>
  <c r="AC9" i="11" s="1"/>
  <c r="U10" i="11"/>
  <c r="S9" i="11"/>
  <c r="W9" i="11" s="1"/>
  <c r="AB15" i="11"/>
  <c r="Z15" i="11"/>
  <c r="S15" i="11"/>
  <c r="W15" i="11" s="1"/>
  <c r="U16" i="11"/>
  <c r="X18" i="11"/>
  <c r="Y18" i="11" s="1"/>
  <c r="U19" i="11"/>
  <c r="AB21" i="11"/>
  <c r="Z21" i="11"/>
  <c r="U22" i="11"/>
  <c r="X24" i="11"/>
  <c r="Y24" i="11" s="1"/>
  <c r="U25" i="11"/>
  <c r="Z27" i="11"/>
  <c r="AB27" i="11"/>
  <c r="U28" i="11"/>
  <c r="S27" i="11"/>
  <c r="W27" i="11" s="1"/>
  <c r="AB30" i="11"/>
  <c r="Z30" i="11"/>
  <c r="S30" i="11"/>
  <c r="W30" i="11" s="1"/>
  <c r="U31" i="11"/>
  <c r="U34" i="11"/>
  <c r="X33" i="11"/>
  <c r="Y33" i="11" s="1"/>
  <c r="AB36" i="11"/>
  <c r="Z36" i="11"/>
  <c r="U37" i="11"/>
  <c r="S36" i="11"/>
  <c r="W36" i="11" s="1"/>
  <c r="AB39" i="11"/>
  <c r="Z39" i="11"/>
  <c r="S39" i="11"/>
  <c r="W39" i="11" s="1"/>
  <c r="U40" i="11"/>
  <c r="AB42" i="11"/>
  <c r="Z42" i="11"/>
  <c r="U43" i="11"/>
  <c r="S42" i="11"/>
  <c r="W42" i="11" s="1"/>
  <c r="AB45" i="11"/>
  <c r="Z45" i="11"/>
  <c r="U46" i="11"/>
  <c r="S45" i="11"/>
  <c r="W45" i="11" s="1"/>
  <c r="AB48" i="11"/>
  <c r="Z48" i="11"/>
  <c r="U49" i="11"/>
  <c r="S48" i="11"/>
  <c r="W48" i="11" s="1"/>
  <c r="Z51" i="11"/>
  <c r="AB51" i="11"/>
  <c r="U52" i="11"/>
  <c r="S51" i="11"/>
  <c r="W51" i="11" s="1"/>
  <c r="AB54" i="11"/>
  <c r="Z54" i="11"/>
  <c r="U55" i="11"/>
  <c r="S54" i="11"/>
  <c r="W54" i="11" s="1"/>
  <c r="AB57" i="11"/>
  <c r="Z57" i="11"/>
  <c r="U58" i="11"/>
  <c r="S57" i="11"/>
  <c r="W57" i="11" s="1"/>
  <c r="AB60" i="11"/>
  <c r="Z60" i="11"/>
  <c r="S60" i="11"/>
  <c r="W60" i="11" s="1"/>
  <c r="U61" i="11"/>
  <c r="U64" i="11"/>
  <c r="X63" i="11"/>
  <c r="Y63" i="11" s="1"/>
  <c r="AB66" i="11"/>
  <c r="Z66" i="11"/>
  <c r="U67" i="11"/>
  <c r="S66" i="11"/>
  <c r="W66" i="11" s="1"/>
  <c r="W13" i="6"/>
  <c r="Y13" i="6" s="1"/>
  <c r="W14" i="6"/>
  <c r="Y14" i="6" s="1"/>
  <c r="W40" i="6"/>
  <c r="Y40" i="6" s="1"/>
  <c r="AB18" i="11" l="1"/>
  <c r="Z18" i="11"/>
  <c r="AB24" i="11"/>
  <c r="Z24" i="11"/>
  <c r="AB33" i="11"/>
  <c r="Z33" i="11"/>
  <c r="Z63" i="11"/>
  <c r="AB63" i="11"/>
  <c r="B33" i="7" l="1"/>
  <c r="B36" i="7"/>
  <c r="B39" i="7"/>
  <c r="B12" i="7"/>
  <c r="B12" i="6" s="1"/>
  <c r="B15" i="7"/>
  <c r="B18" i="7"/>
  <c r="B21" i="7"/>
  <c r="B24" i="7"/>
  <c r="B27" i="7"/>
  <c r="B30" i="7"/>
  <c r="E9" i="9"/>
  <c r="E12" i="9"/>
  <c r="G9" i="1"/>
  <c r="AC12" i="11"/>
  <c r="E39" i="9"/>
  <c r="E66" i="9"/>
  <c r="D66" i="9"/>
  <c r="C66" i="9"/>
  <c r="B66" i="9"/>
  <c r="E63" i="9"/>
  <c r="D63" i="9"/>
  <c r="C63" i="9"/>
  <c r="B63" i="9"/>
  <c r="E60" i="9"/>
  <c r="D60" i="9"/>
  <c r="C60" i="9"/>
  <c r="B60" i="9"/>
  <c r="E57" i="9"/>
  <c r="D57" i="9"/>
  <c r="C57" i="9"/>
  <c r="B57" i="9"/>
  <c r="E54" i="9"/>
  <c r="D54" i="9"/>
  <c r="C54" i="9"/>
  <c r="B54" i="9"/>
  <c r="E51" i="9"/>
  <c r="D51" i="9"/>
  <c r="C51" i="9"/>
  <c r="B51" i="9"/>
  <c r="E48" i="9"/>
  <c r="D48" i="9"/>
  <c r="C48" i="9"/>
  <c r="B48" i="9"/>
  <c r="E45" i="9"/>
  <c r="D45" i="9"/>
  <c r="C45" i="9"/>
  <c r="B45" i="9"/>
  <c r="E42" i="9"/>
  <c r="D42" i="9"/>
  <c r="C42" i="9"/>
  <c r="B42" i="9"/>
  <c r="D39" i="9"/>
  <c r="C39" i="9"/>
  <c r="B39" i="9"/>
  <c r="E36" i="9"/>
  <c r="D36" i="9"/>
  <c r="C36" i="9"/>
  <c r="B36" i="9"/>
  <c r="E33" i="9"/>
  <c r="D33" i="9"/>
  <c r="C33" i="9"/>
  <c r="B33" i="9"/>
  <c r="E30" i="9"/>
  <c r="D30" i="9"/>
  <c r="C30" i="9"/>
  <c r="B30" i="9"/>
  <c r="E27" i="9"/>
  <c r="D27" i="9"/>
  <c r="C27" i="9"/>
  <c r="B27" i="9"/>
  <c r="E24" i="9"/>
  <c r="D24" i="9"/>
  <c r="C24" i="9"/>
  <c r="B24" i="9"/>
  <c r="E21" i="9"/>
  <c r="D21" i="9"/>
  <c r="C21" i="9"/>
  <c r="E18" i="9"/>
  <c r="D18" i="9"/>
  <c r="C18" i="9"/>
  <c r="B18" i="9"/>
  <c r="E15" i="9"/>
  <c r="D15" i="9"/>
  <c r="C15" i="9"/>
  <c r="B15" i="9"/>
  <c r="D12" i="9"/>
  <c r="C12" i="9"/>
  <c r="B12" i="9"/>
  <c r="D9" i="9"/>
  <c r="C9" i="9"/>
  <c r="G66" i="10"/>
  <c r="F66" i="10"/>
  <c r="E66" i="10"/>
  <c r="D66" i="10"/>
  <c r="C66" i="10"/>
  <c r="B66" i="10"/>
  <c r="G63" i="10"/>
  <c r="F63" i="10"/>
  <c r="E63" i="10"/>
  <c r="D63" i="10"/>
  <c r="C63" i="10"/>
  <c r="B63" i="10"/>
  <c r="G60" i="10"/>
  <c r="F60" i="10"/>
  <c r="E60" i="10"/>
  <c r="D60" i="10"/>
  <c r="C60" i="10"/>
  <c r="B60" i="10"/>
  <c r="G57" i="10"/>
  <c r="F57" i="10"/>
  <c r="E57" i="10"/>
  <c r="D57" i="10"/>
  <c r="C57" i="10"/>
  <c r="B57" i="10"/>
  <c r="G54" i="10"/>
  <c r="F54" i="10"/>
  <c r="E54" i="10"/>
  <c r="D54" i="10"/>
  <c r="C54" i="10"/>
  <c r="B54" i="10"/>
  <c r="G51" i="10"/>
  <c r="F51" i="10"/>
  <c r="E51" i="10"/>
  <c r="D51" i="10"/>
  <c r="C51" i="10"/>
  <c r="B51" i="10"/>
  <c r="G48" i="10"/>
  <c r="F48" i="10"/>
  <c r="E48" i="10"/>
  <c r="D48" i="10"/>
  <c r="C48" i="10"/>
  <c r="B48" i="10"/>
  <c r="G45" i="10"/>
  <c r="F45" i="10"/>
  <c r="E45" i="10"/>
  <c r="D45" i="10"/>
  <c r="C45" i="10"/>
  <c r="B45" i="10"/>
  <c r="G42" i="10"/>
  <c r="F42" i="10"/>
  <c r="E42" i="10"/>
  <c r="D42" i="10"/>
  <c r="C42" i="10"/>
  <c r="B42" i="10"/>
  <c r="G39" i="10"/>
  <c r="F39" i="10"/>
  <c r="E39" i="10"/>
  <c r="D39" i="10"/>
  <c r="C39" i="10"/>
  <c r="B39" i="10"/>
  <c r="G36" i="10"/>
  <c r="F36" i="10"/>
  <c r="E36" i="10"/>
  <c r="D36" i="10"/>
  <c r="C36" i="10"/>
  <c r="B36" i="10"/>
  <c r="G33" i="10"/>
  <c r="F33" i="10"/>
  <c r="E33" i="10"/>
  <c r="D33" i="10"/>
  <c r="C33" i="10"/>
  <c r="B33" i="10"/>
  <c r="G30" i="10"/>
  <c r="F30" i="10"/>
  <c r="E30" i="10"/>
  <c r="D30" i="10"/>
  <c r="C30" i="10"/>
  <c r="B30" i="10"/>
  <c r="G27" i="10"/>
  <c r="F27" i="10"/>
  <c r="E27" i="10"/>
  <c r="D27" i="10"/>
  <c r="C27" i="10"/>
  <c r="B27" i="10"/>
  <c r="G24" i="10"/>
  <c r="F24" i="10"/>
  <c r="E24" i="10"/>
  <c r="D24" i="10"/>
  <c r="C24" i="10"/>
  <c r="B24" i="10"/>
  <c r="G21" i="10"/>
  <c r="F21" i="10"/>
  <c r="E21" i="10"/>
  <c r="D21" i="10"/>
  <c r="C21" i="10"/>
  <c r="B21" i="10"/>
  <c r="G18" i="10"/>
  <c r="F18" i="10"/>
  <c r="E18" i="10"/>
  <c r="D18" i="10"/>
  <c r="C18" i="10"/>
  <c r="B18" i="10"/>
  <c r="F15" i="10"/>
  <c r="E15" i="10"/>
  <c r="D15" i="10"/>
  <c r="C15" i="10"/>
  <c r="F12" i="10"/>
  <c r="E12" i="10"/>
  <c r="D12" i="10"/>
  <c r="C12" i="10"/>
  <c r="F9" i="10"/>
  <c r="E9" i="10"/>
  <c r="D9" i="10"/>
  <c r="C9" i="10"/>
  <c r="N66" i="7"/>
  <c r="N63" i="7"/>
  <c r="N60" i="7"/>
  <c r="N57" i="7"/>
  <c r="N54" i="7"/>
  <c r="N51" i="7"/>
  <c r="N48" i="7"/>
  <c r="N45" i="7"/>
  <c r="N42" i="7"/>
  <c r="N39" i="7"/>
  <c r="N36" i="7"/>
  <c r="N33" i="7"/>
  <c r="N30" i="7"/>
  <c r="N27" i="7"/>
  <c r="N24" i="7"/>
  <c r="N18" i="7"/>
  <c r="N15" i="7"/>
  <c r="G15" i="10" s="1"/>
  <c r="M69" i="4"/>
  <c r="K69" i="4"/>
  <c r="G69" i="4"/>
  <c r="U66" i="7"/>
  <c r="U63" i="7"/>
  <c r="U60" i="7"/>
  <c r="U57" i="7"/>
  <c r="U54" i="7"/>
  <c r="U51" i="7"/>
  <c r="U48" i="7"/>
  <c r="U45" i="7"/>
  <c r="U42" i="7"/>
  <c r="U39" i="7"/>
  <c r="U36" i="7"/>
  <c r="U33" i="7"/>
  <c r="U30" i="7"/>
  <c r="U27" i="7"/>
  <c r="U24" i="7"/>
  <c r="U21" i="7"/>
  <c r="U18" i="7"/>
  <c r="U15" i="7"/>
  <c r="U12" i="7"/>
  <c r="C10" i="5"/>
  <c r="L12" i="14"/>
  <c r="L9" i="14"/>
  <c r="I12" i="14"/>
  <c r="I9" i="14"/>
  <c r="F12" i="14"/>
  <c r="F9" i="14"/>
  <c r="M60" i="1" l="1"/>
  <c r="M63" i="1"/>
  <c r="M66" i="1"/>
  <c r="M54" i="1"/>
  <c r="M57" i="1"/>
  <c r="M48" i="1"/>
  <c r="M51" i="1"/>
  <c r="M45" i="1"/>
  <c r="M39" i="1"/>
  <c r="M42" i="1"/>
  <c r="M33" i="1"/>
  <c r="M36" i="1"/>
  <c r="M27" i="1"/>
  <c r="M30" i="1"/>
  <c r="M21" i="1"/>
  <c r="M24" i="1"/>
  <c r="M18" i="1"/>
  <c r="M12" i="1"/>
  <c r="M15" i="1"/>
  <c r="M9" i="1"/>
  <c r="L15" i="14" l="1"/>
  <c r="L17" i="14" s="1"/>
  <c r="I15" i="14"/>
  <c r="I17" i="14" s="1"/>
  <c r="E12" i="14"/>
  <c r="AC69" i="4"/>
  <c r="T69" i="4"/>
  <c r="F15" i="14" l="1"/>
  <c r="F17" i="14" s="1"/>
  <c r="K9" i="6"/>
  <c r="B15" i="10" l="1"/>
  <c r="B12" i="10"/>
  <c r="B21" i="9" l="1"/>
  <c r="K68" i="6"/>
  <c r="K67" i="6"/>
  <c r="K66" i="6"/>
  <c r="K65" i="6"/>
  <c r="K64" i="6"/>
  <c r="K63" i="6"/>
  <c r="K62" i="6"/>
  <c r="K61" i="6"/>
  <c r="K60" i="6"/>
  <c r="K59" i="6"/>
  <c r="K58" i="6"/>
  <c r="K57" i="6"/>
  <c r="K56" i="6"/>
  <c r="K55" i="6"/>
  <c r="K54" i="6"/>
  <c r="K53" i="6"/>
  <c r="K52" i="6"/>
  <c r="K51" i="6"/>
  <c r="K50" i="6"/>
  <c r="K49" i="6"/>
  <c r="K48" i="6"/>
  <c r="K47" i="6"/>
  <c r="K46" i="6"/>
  <c r="K45" i="6"/>
  <c r="K44" i="6"/>
  <c r="K43" i="6"/>
  <c r="K42" i="6"/>
  <c r="K11" i="6"/>
  <c r="K10" i="6"/>
  <c r="Y66" i="9" l="1"/>
  <c r="Z66" i="9" s="1"/>
  <c r="Y63" i="9"/>
  <c r="Z63" i="9" s="1"/>
  <c r="Y60" i="9"/>
  <c r="Z60" i="9" s="1"/>
  <c r="Y57" i="9"/>
  <c r="Z57" i="9" s="1"/>
  <c r="Y54" i="9"/>
  <c r="Z54" i="9" s="1"/>
  <c r="Y51" i="9"/>
  <c r="Z51" i="9" s="1"/>
  <c r="Y48" i="9"/>
  <c r="Z48" i="9" s="1"/>
  <c r="Y45" i="9"/>
  <c r="Z45" i="9" s="1"/>
  <c r="Y42" i="9"/>
  <c r="Z42" i="9" s="1"/>
  <c r="Y39" i="9"/>
  <c r="Z39" i="9" s="1"/>
  <c r="Y36" i="9"/>
  <c r="Z36" i="9" s="1"/>
  <c r="Y33" i="9"/>
  <c r="Z33" i="9" s="1"/>
  <c r="Y30" i="9"/>
  <c r="Z30" i="9" s="1"/>
  <c r="Y27" i="9"/>
  <c r="Z27" i="9" s="1"/>
  <c r="Y24" i="9"/>
  <c r="Z24" i="9" s="1"/>
  <c r="Y21" i="9"/>
  <c r="Y18" i="9"/>
  <c r="Z18" i="9" s="1"/>
  <c r="Y15" i="9"/>
  <c r="Z15" i="9" s="1"/>
  <c r="Y12" i="9"/>
  <c r="Z12" i="9" s="1"/>
  <c r="N12" i="7" s="1"/>
  <c r="G12" i="10" s="1"/>
  <c r="N21" i="7" l="1"/>
  <c r="Z21" i="9"/>
  <c r="AQ66" i="1"/>
  <c r="AQ63" i="1"/>
  <c r="AQ60" i="1"/>
  <c r="AQ57" i="1"/>
  <c r="AQ54" i="1"/>
  <c r="AQ51" i="1"/>
  <c r="AQ48" i="1"/>
  <c r="AQ45" i="1"/>
  <c r="AQ42" i="1"/>
  <c r="AQ39" i="1"/>
  <c r="AQ36" i="1"/>
  <c r="AQ33" i="1"/>
  <c r="AQ30" i="1"/>
  <c r="AQ27" i="1"/>
  <c r="AQ24" i="1"/>
  <c r="AQ21" i="1"/>
  <c r="AQ18" i="1"/>
  <c r="AQ15" i="1"/>
  <c r="AQ12" i="1"/>
  <c r="U10" i="6"/>
  <c r="U11" i="6"/>
  <c r="U42" i="6"/>
  <c r="U43" i="6"/>
  <c r="U44" i="6"/>
  <c r="U45" i="6"/>
  <c r="U46" i="6"/>
  <c r="U47" i="6"/>
  <c r="U48" i="6"/>
  <c r="U49" i="6"/>
  <c r="U50" i="6"/>
  <c r="U51" i="6"/>
  <c r="U52" i="6"/>
  <c r="U53" i="6"/>
  <c r="U54" i="6"/>
  <c r="U55" i="6"/>
  <c r="U56" i="6"/>
  <c r="U57" i="6"/>
  <c r="U58" i="6"/>
  <c r="U59" i="6"/>
  <c r="U60" i="6"/>
  <c r="U61" i="6"/>
  <c r="U62" i="6"/>
  <c r="U63" i="6"/>
  <c r="U64" i="6"/>
  <c r="U65" i="6"/>
  <c r="U66" i="6"/>
  <c r="U67" i="6"/>
  <c r="U68" i="6"/>
  <c r="U9" i="7" l="1"/>
  <c r="C66" i="1" l="1"/>
  <c r="C63" i="1"/>
  <c r="C60" i="1"/>
  <c r="C57" i="1"/>
  <c r="C54" i="1"/>
  <c r="C51" i="1"/>
  <c r="C48" i="1"/>
  <c r="C45" i="1"/>
  <c r="C42" i="1"/>
  <c r="C39" i="1"/>
  <c r="C36" i="1"/>
  <c r="C33" i="1"/>
  <c r="C30" i="1"/>
  <c r="C27" i="1"/>
  <c r="C24" i="1"/>
  <c r="C21" i="1"/>
  <c r="C18" i="1"/>
  <c r="C15" i="1"/>
  <c r="C12" i="1"/>
  <c r="C9" i="1"/>
  <c r="M68" i="6"/>
  <c r="W68" i="6" s="1"/>
  <c r="Y68" i="6" s="1"/>
  <c r="M67" i="6"/>
  <c r="V67" i="6" s="1"/>
  <c r="X67" i="6" s="1"/>
  <c r="M65" i="6"/>
  <c r="V65" i="6" s="1"/>
  <c r="X65" i="6" s="1"/>
  <c r="M64" i="6"/>
  <c r="W64" i="6" s="1"/>
  <c r="Y64" i="6" s="1"/>
  <c r="M62" i="6"/>
  <c r="W62" i="6" s="1"/>
  <c r="Y62" i="6" s="1"/>
  <c r="M61" i="6"/>
  <c r="W61" i="6" s="1"/>
  <c r="Y61" i="6" s="1"/>
  <c r="M59" i="6"/>
  <c r="W59" i="6" s="1"/>
  <c r="Y59" i="6" s="1"/>
  <c r="M58" i="6"/>
  <c r="W58" i="6" s="1"/>
  <c r="Y58" i="6" s="1"/>
  <c r="M56" i="6"/>
  <c r="W56" i="6" s="1"/>
  <c r="Y56" i="6" s="1"/>
  <c r="M55" i="6"/>
  <c r="V55" i="6" s="1"/>
  <c r="X55" i="6" s="1"/>
  <c r="M53" i="6"/>
  <c r="W53" i="6" s="1"/>
  <c r="Y53" i="6" s="1"/>
  <c r="M52" i="6"/>
  <c r="W52" i="6" s="1"/>
  <c r="Y52" i="6" s="1"/>
  <c r="M50" i="6"/>
  <c r="W50" i="6" s="1"/>
  <c r="Y50" i="6" s="1"/>
  <c r="M49" i="6"/>
  <c r="W49" i="6" s="1"/>
  <c r="Y49" i="6" s="1"/>
  <c r="M47" i="6"/>
  <c r="W47" i="6" s="1"/>
  <c r="Y47" i="6" s="1"/>
  <c r="M46" i="6"/>
  <c r="W46" i="6" s="1"/>
  <c r="Y46" i="6" s="1"/>
  <c r="M44" i="6"/>
  <c r="W44" i="6" s="1"/>
  <c r="Y44" i="6" s="1"/>
  <c r="M43" i="6"/>
  <c r="V43" i="6" s="1"/>
  <c r="X43" i="6" s="1"/>
  <c r="M11" i="6"/>
  <c r="V11" i="6" s="1"/>
  <c r="X11" i="6" s="1"/>
  <c r="M10" i="6"/>
  <c r="W67" i="6" l="1"/>
  <c r="Y67" i="6" s="1"/>
  <c r="V59" i="6"/>
  <c r="X59" i="6" s="1"/>
  <c r="W43" i="6"/>
  <c r="Y43" i="6" s="1"/>
  <c r="W55" i="6"/>
  <c r="Y55" i="6" s="1"/>
  <c r="V58" i="6"/>
  <c r="X58" i="6" s="1"/>
  <c r="V46" i="6"/>
  <c r="X46" i="6" s="1"/>
  <c r="V47" i="6"/>
  <c r="X47" i="6" s="1"/>
  <c r="V49" i="6"/>
  <c r="X49" i="6" s="1"/>
  <c r="V61" i="6"/>
  <c r="X61" i="6" s="1"/>
  <c r="V50" i="6"/>
  <c r="X50" i="6" s="1"/>
  <c r="V62" i="6"/>
  <c r="X62" i="6" s="1"/>
  <c r="V52" i="6"/>
  <c r="X52" i="6" s="1"/>
  <c r="V64" i="6"/>
  <c r="X64" i="6" s="1"/>
  <c r="V53" i="6"/>
  <c r="X53" i="6" s="1"/>
  <c r="W65" i="6"/>
  <c r="Y65" i="6" s="1"/>
  <c r="V44" i="6"/>
  <c r="X44" i="6" s="1"/>
  <c r="V56" i="6"/>
  <c r="X56" i="6" s="1"/>
  <c r="V68" i="6"/>
  <c r="X68" i="6" s="1"/>
  <c r="B9" i="7"/>
  <c r="B9" i="11" s="1"/>
  <c r="B9" i="6" l="1"/>
  <c r="B9" i="10"/>
  <c r="B9" i="9"/>
  <c r="AN66" i="1" l="1"/>
  <c r="J66" i="1"/>
  <c r="I66" i="1"/>
  <c r="H66" i="1"/>
  <c r="G66" i="1"/>
  <c r="F66" i="1"/>
  <c r="E66" i="1"/>
  <c r="D66" i="1"/>
  <c r="AN63" i="1"/>
  <c r="J63" i="1"/>
  <c r="I63" i="1"/>
  <c r="H63" i="1"/>
  <c r="G63" i="1"/>
  <c r="F63" i="1"/>
  <c r="E63" i="1"/>
  <c r="D63" i="1"/>
  <c r="AN60" i="1"/>
  <c r="J60" i="1"/>
  <c r="I60" i="1"/>
  <c r="H60" i="1"/>
  <c r="G60" i="1"/>
  <c r="F60" i="1"/>
  <c r="E60" i="1"/>
  <c r="D60" i="1"/>
  <c r="AN57" i="1"/>
  <c r="J57" i="1"/>
  <c r="I57" i="1"/>
  <c r="H57" i="1"/>
  <c r="G57" i="1"/>
  <c r="F57" i="1"/>
  <c r="E57" i="1"/>
  <c r="D57" i="1"/>
  <c r="AN54" i="1"/>
  <c r="J54" i="1"/>
  <c r="I54" i="1"/>
  <c r="H54" i="1"/>
  <c r="G54" i="1"/>
  <c r="F54" i="1"/>
  <c r="E54" i="1"/>
  <c r="D54" i="1"/>
  <c r="AN51" i="1"/>
  <c r="J51" i="1"/>
  <c r="I51" i="1"/>
  <c r="H51" i="1"/>
  <c r="G51" i="1"/>
  <c r="F51" i="1"/>
  <c r="E51" i="1"/>
  <c r="D51" i="1"/>
  <c r="AN48" i="1"/>
  <c r="J48" i="1"/>
  <c r="I48" i="1"/>
  <c r="H48" i="1"/>
  <c r="G48" i="1"/>
  <c r="F48" i="1"/>
  <c r="E48" i="1"/>
  <c r="D48" i="1"/>
  <c r="AN45" i="1"/>
  <c r="J45" i="1"/>
  <c r="I45" i="1"/>
  <c r="H45" i="1"/>
  <c r="G45" i="1"/>
  <c r="F45" i="1"/>
  <c r="E45" i="1"/>
  <c r="D45" i="1"/>
  <c r="AN42" i="1"/>
  <c r="J42" i="1"/>
  <c r="I42" i="1"/>
  <c r="H42" i="1"/>
  <c r="G42" i="1"/>
  <c r="F42" i="1"/>
  <c r="E42" i="1"/>
  <c r="D42" i="1"/>
  <c r="AN39" i="1"/>
  <c r="J39" i="1"/>
  <c r="I39" i="1"/>
  <c r="H39" i="1"/>
  <c r="G39" i="1"/>
  <c r="F39" i="1"/>
  <c r="E39" i="1"/>
  <c r="D39" i="1"/>
  <c r="AN36" i="1"/>
  <c r="J36" i="1"/>
  <c r="I36" i="1"/>
  <c r="H36" i="1"/>
  <c r="G36" i="1"/>
  <c r="F36" i="1"/>
  <c r="E36" i="1"/>
  <c r="D36" i="1"/>
  <c r="AN33" i="1"/>
  <c r="J33" i="1"/>
  <c r="I33" i="1"/>
  <c r="H33" i="1"/>
  <c r="G33" i="1"/>
  <c r="F33" i="1"/>
  <c r="E33" i="1"/>
  <c r="D33" i="1"/>
  <c r="AN30" i="1"/>
  <c r="J30" i="1"/>
  <c r="I30" i="1"/>
  <c r="H30" i="1"/>
  <c r="G30" i="1"/>
  <c r="F30" i="1"/>
  <c r="E30" i="1"/>
  <c r="D30" i="1"/>
  <c r="AN27" i="1"/>
  <c r="J27" i="1"/>
  <c r="I27" i="1"/>
  <c r="H27" i="1"/>
  <c r="G27" i="1"/>
  <c r="F27" i="1"/>
  <c r="E27" i="1"/>
  <c r="D27" i="1"/>
  <c r="AN24" i="1"/>
  <c r="J24" i="1"/>
  <c r="I24" i="1"/>
  <c r="H24" i="1"/>
  <c r="G24" i="1"/>
  <c r="F24" i="1"/>
  <c r="E24" i="1"/>
  <c r="D24" i="1"/>
  <c r="AN21" i="1"/>
  <c r="J21" i="1"/>
  <c r="I21" i="1"/>
  <c r="H21" i="1"/>
  <c r="G21" i="1"/>
  <c r="F21" i="1"/>
  <c r="E21" i="1"/>
  <c r="D21" i="1"/>
  <c r="AN18" i="1"/>
  <c r="J18" i="1"/>
  <c r="I18" i="1"/>
  <c r="H18" i="1"/>
  <c r="G18" i="1"/>
  <c r="F18" i="1"/>
  <c r="E18" i="1"/>
  <c r="D18" i="1"/>
  <c r="AN15" i="1"/>
  <c r="J15" i="1"/>
  <c r="I15" i="1"/>
  <c r="H15" i="1"/>
  <c r="G15" i="1"/>
  <c r="F15" i="1"/>
  <c r="E15" i="1"/>
  <c r="D15" i="1"/>
  <c r="AN12" i="1"/>
  <c r="J12" i="1"/>
  <c r="I12" i="1"/>
  <c r="H12" i="1"/>
  <c r="G12" i="1"/>
  <c r="F12" i="1"/>
  <c r="E12" i="1"/>
  <c r="D12" i="1"/>
  <c r="M66" i="6"/>
  <c r="M63" i="6"/>
  <c r="M60" i="6"/>
  <c r="M57" i="6"/>
  <c r="M54" i="6"/>
  <c r="M51" i="6"/>
  <c r="M48" i="6"/>
  <c r="M45" i="6"/>
  <c r="M42" i="6"/>
  <c r="Y9" i="9"/>
  <c r="N66" i="1"/>
  <c r="N63" i="1"/>
  <c r="N60" i="1"/>
  <c r="N57" i="1"/>
  <c r="N54" i="1"/>
  <c r="N51" i="1"/>
  <c r="N48" i="1"/>
  <c r="N45" i="1"/>
  <c r="N42" i="1"/>
  <c r="N39" i="1"/>
  <c r="N36" i="1"/>
  <c r="N33" i="1"/>
  <c r="N30" i="1"/>
  <c r="N27" i="1"/>
  <c r="N24" i="1"/>
  <c r="AB21" i="1" l="1"/>
  <c r="AF21" i="1"/>
  <c r="AA22" i="1"/>
  <c r="AE22" i="1"/>
  <c r="Z23" i="1"/>
  <c r="AD23" i="1"/>
  <c r="X22" i="1"/>
  <c r="Y19" i="1"/>
  <c r="AC19" i="1"/>
  <c r="X20" i="1"/>
  <c r="AB20" i="1"/>
  <c r="AF20" i="1"/>
  <c r="AB18" i="1"/>
  <c r="AF18" i="1"/>
  <c r="AC21" i="1"/>
  <c r="Y22" i="1"/>
  <c r="AD22" i="1"/>
  <c r="AA23" i="1"/>
  <c r="AF23" i="1"/>
  <c r="X19" i="1"/>
  <c r="AD19" i="1"/>
  <c r="Z20" i="1"/>
  <c r="AE20" i="1"/>
  <c r="AC18" i="1"/>
  <c r="Y21" i="1"/>
  <c r="AD21" i="1"/>
  <c r="Z22" i="1"/>
  <c r="AF22" i="1"/>
  <c r="AB23" i="1"/>
  <c r="AG23" i="1"/>
  <c r="Z19" i="1"/>
  <c r="AE19" i="1"/>
  <c r="AA20" i="1"/>
  <c r="Y18" i="1"/>
  <c r="AD18" i="1"/>
  <c r="Z21" i="1"/>
  <c r="AB22" i="1"/>
  <c r="AC23" i="1"/>
  <c r="AA19" i="1"/>
  <c r="AC20" i="1"/>
  <c r="AE18" i="1"/>
  <c r="R22" i="1"/>
  <c r="V22" i="1"/>
  <c r="T23" i="1"/>
  <c r="S21" i="1"/>
  <c r="W21" i="1"/>
  <c r="Q21" i="1"/>
  <c r="F21" i="4" s="1"/>
  <c r="AA21" i="1"/>
  <c r="AC22" i="1"/>
  <c r="AE23" i="1"/>
  <c r="AB19" i="1"/>
  <c r="AD20" i="1"/>
  <c r="X18" i="1"/>
  <c r="S22" i="1"/>
  <c r="W22" i="1"/>
  <c r="U23" i="1"/>
  <c r="T21" i="1"/>
  <c r="R21" i="1"/>
  <c r="AE21" i="1"/>
  <c r="AG22" i="1"/>
  <c r="X23" i="1"/>
  <c r="AF19" i="1"/>
  <c r="Z18" i="1"/>
  <c r="T22" i="1"/>
  <c r="R23" i="1"/>
  <c r="V23" i="1"/>
  <c r="U21" i="1"/>
  <c r="Q22" i="1"/>
  <c r="AG21" i="1"/>
  <c r="Y23" i="1"/>
  <c r="X21" i="1"/>
  <c r="Y20" i="1"/>
  <c r="AA18" i="1"/>
  <c r="S23" i="1"/>
  <c r="W23" i="1"/>
  <c r="V21" i="1"/>
  <c r="U22" i="1"/>
  <c r="Q23" i="1"/>
  <c r="X37" i="1"/>
  <c r="AB37" i="1"/>
  <c r="AF37" i="1"/>
  <c r="Z38" i="1"/>
  <c r="AD38" i="1"/>
  <c r="Y36" i="1"/>
  <c r="AC36" i="1"/>
  <c r="AG36" i="1"/>
  <c r="AC37" i="1"/>
  <c r="X38" i="1"/>
  <c r="AC38" i="1"/>
  <c r="Z36" i="1"/>
  <c r="AE36" i="1"/>
  <c r="AD37" i="1"/>
  <c r="AA38" i="1"/>
  <c r="AG38" i="1"/>
  <c r="AF36" i="1"/>
  <c r="Y37" i="1"/>
  <c r="AE37" i="1"/>
  <c r="AB38" i="1"/>
  <c r="AA36" i="1"/>
  <c r="X36" i="1"/>
  <c r="AG37" i="1"/>
  <c r="AB36" i="1"/>
  <c r="T37" i="1"/>
  <c r="R38" i="1"/>
  <c r="V38" i="1"/>
  <c r="U36" i="1"/>
  <c r="Q36" i="1"/>
  <c r="F36" i="4" s="1"/>
  <c r="Y38" i="1"/>
  <c r="AD36" i="1"/>
  <c r="U37" i="1"/>
  <c r="S38" i="1"/>
  <c r="W38" i="1"/>
  <c r="V36" i="1"/>
  <c r="Z37" i="1"/>
  <c r="AE38" i="1"/>
  <c r="R37" i="1"/>
  <c r="V37" i="1"/>
  <c r="T38" i="1"/>
  <c r="S36" i="1"/>
  <c r="W36" i="1"/>
  <c r="Q37" i="1"/>
  <c r="AA37" i="1"/>
  <c r="AF38" i="1"/>
  <c r="S37" i="1"/>
  <c r="W37" i="1"/>
  <c r="U38" i="1"/>
  <c r="T36" i="1"/>
  <c r="R36" i="1"/>
  <c r="Q38" i="1"/>
  <c r="Z40" i="1"/>
  <c r="AD40" i="1"/>
  <c r="X41" i="1"/>
  <c r="AB41" i="1"/>
  <c r="AF41" i="1"/>
  <c r="AA39" i="1"/>
  <c r="AE39" i="1"/>
  <c r="AA40" i="1"/>
  <c r="AF40" i="1"/>
  <c r="AA41" i="1"/>
  <c r="AG41" i="1"/>
  <c r="AC39" i="1"/>
  <c r="X39" i="1"/>
  <c r="X40" i="1"/>
  <c r="AE40" i="1"/>
  <c r="AC41" i="1"/>
  <c r="Z39" i="1"/>
  <c r="AG39" i="1"/>
  <c r="Y40" i="1"/>
  <c r="AG40" i="1"/>
  <c r="AD41" i="1"/>
  <c r="AB39" i="1"/>
  <c r="Y41" i="1"/>
  <c r="AD39" i="1"/>
  <c r="R40" i="1"/>
  <c r="V40" i="1"/>
  <c r="T41" i="1"/>
  <c r="S39" i="1"/>
  <c r="W39" i="1"/>
  <c r="Q41" i="1"/>
  <c r="Z41" i="1"/>
  <c r="AF39" i="1"/>
  <c r="S40" i="1"/>
  <c r="W40" i="1"/>
  <c r="U41" i="1"/>
  <c r="T39" i="1"/>
  <c r="R39" i="1"/>
  <c r="Q39" i="1"/>
  <c r="F39" i="4" s="1"/>
  <c r="AB40" i="1"/>
  <c r="AE41" i="1"/>
  <c r="T40" i="1"/>
  <c r="R41" i="1"/>
  <c r="V41" i="1"/>
  <c r="U39" i="1"/>
  <c r="AC40" i="1"/>
  <c r="Y39" i="1"/>
  <c r="U40" i="1"/>
  <c r="S41" i="1"/>
  <c r="W41" i="1"/>
  <c r="V39" i="1"/>
  <c r="Q40" i="1"/>
  <c r="X43" i="1"/>
  <c r="AB43" i="1"/>
  <c r="AF43" i="1"/>
  <c r="Z44" i="1"/>
  <c r="AD44" i="1"/>
  <c r="Y42" i="1"/>
  <c r="AC42" i="1"/>
  <c r="AG42" i="1"/>
  <c r="Y43" i="1"/>
  <c r="AD43" i="1"/>
  <c r="Y44" i="1"/>
  <c r="AE44" i="1"/>
  <c r="AA42" i="1"/>
  <c r="AF42" i="1"/>
  <c r="Z43" i="1"/>
  <c r="AG43" i="1"/>
  <c r="AC44" i="1"/>
  <c r="AB42" i="1"/>
  <c r="T43" i="1"/>
  <c r="R44" i="1"/>
  <c r="V44" i="1"/>
  <c r="U42" i="1"/>
  <c r="AA43" i="1"/>
  <c r="X44" i="1"/>
  <c r="AF44" i="1"/>
  <c r="AD42" i="1"/>
  <c r="AA44" i="1"/>
  <c r="AE42" i="1"/>
  <c r="U43" i="1"/>
  <c r="T44" i="1"/>
  <c r="T42" i="1"/>
  <c r="Q43" i="1"/>
  <c r="AB44" i="1"/>
  <c r="X42" i="1"/>
  <c r="V43" i="1"/>
  <c r="U44" i="1"/>
  <c r="V42" i="1"/>
  <c r="Q44" i="1"/>
  <c r="AC43" i="1"/>
  <c r="AG44" i="1"/>
  <c r="R43" i="1"/>
  <c r="W43" i="1"/>
  <c r="W44" i="1"/>
  <c r="W42" i="1"/>
  <c r="Q42" i="1"/>
  <c r="F42" i="4" s="1"/>
  <c r="AE43" i="1"/>
  <c r="Z42" i="1"/>
  <c r="S43" i="1"/>
  <c r="S44" i="1"/>
  <c r="S42" i="1"/>
  <c r="R42" i="1"/>
  <c r="X13" i="1"/>
  <c r="AB13" i="1"/>
  <c r="AF13" i="1"/>
  <c r="Z14" i="1"/>
  <c r="Z13" i="1"/>
  <c r="AE13" i="1"/>
  <c r="AA14" i="1"/>
  <c r="AE14" i="1"/>
  <c r="Z12" i="1"/>
  <c r="AD12" i="1"/>
  <c r="X12" i="1"/>
  <c r="AA13" i="1"/>
  <c r="AG13" i="1"/>
  <c r="AB14" i="1"/>
  <c r="AF14" i="1"/>
  <c r="AA12" i="1"/>
  <c r="AE12" i="1"/>
  <c r="X14" i="1"/>
  <c r="AG14" i="1"/>
  <c r="AF12" i="1"/>
  <c r="T13" i="1"/>
  <c r="R14" i="1"/>
  <c r="V14" i="1"/>
  <c r="U12" i="1"/>
  <c r="Q14" i="1"/>
  <c r="Y13" i="1"/>
  <c r="Y14" i="1"/>
  <c r="Y12" i="1"/>
  <c r="AG12" i="1"/>
  <c r="U13" i="1"/>
  <c r="S14" i="1"/>
  <c r="W14" i="1"/>
  <c r="V12" i="1"/>
  <c r="Q12" i="1"/>
  <c r="AC13" i="1"/>
  <c r="AC14" i="1"/>
  <c r="AB12" i="1"/>
  <c r="R13" i="1"/>
  <c r="V13" i="1"/>
  <c r="T14" i="1"/>
  <c r="S12" i="1"/>
  <c r="W12" i="1"/>
  <c r="AD13" i="1"/>
  <c r="AD14" i="1"/>
  <c r="AC12" i="1"/>
  <c r="S13" i="1"/>
  <c r="R12" i="1"/>
  <c r="W13" i="1"/>
  <c r="Q13" i="1"/>
  <c r="U14" i="1"/>
  <c r="T12" i="1"/>
  <c r="Z16" i="1"/>
  <c r="AD16" i="1"/>
  <c r="X17" i="1"/>
  <c r="AB17" i="1"/>
  <c r="AF17" i="1"/>
  <c r="AA15" i="1"/>
  <c r="AE15" i="1"/>
  <c r="X16" i="1"/>
  <c r="AC16" i="1"/>
  <c r="Y17" i="1"/>
  <c r="AD17" i="1"/>
  <c r="Z15" i="1"/>
  <c r="AF15" i="1"/>
  <c r="Y16" i="1"/>
  <c r="AE16" i="1"/>
  <c r="Z17" i="1"/>
  <c r="AE17" i="1"/>
  <c r="AB15" i="1"/>
  <c r="AG15" i="1"/>
  <c r="AF16" i="1"/>
  <c r="AG17" i="1"/>
  <c r="X15" i="1"/>
  <c r="S15" i="1"/>
  <c r="W15" i="1"/>
  <c r="V16" i="1"/>
  <c r="U17" i="1"/>
  <c r="R17" i="1"/>
  <c r="Q16" i="1"/>
  <c r="AG16" i="1"/>
  <c r="Y15" i="1"/>
  <c r="T15" i="1"/>
  <c r="S16" i="1"/>
  <c r="W16" i="1"/>
  <c r="V17" i="1"/>
  <c r="R15" i="1"/>
  <c r="Q17" i="1"/>
  <c r="AA16" i="1"/>
  <c r="AA17" i="1"/>
  <c r="AC15" i="1"/>
  <c r="U15" i="1"/>
  <c r="T16" i="1"/>
  <c r="S17" i="1"/>
  <c r="W17" i="1"/>
  <c r="Q15" i="1"/>
  <c r="F15" i="4" s="1"/>
  <c r="AB16" i="1"/>
  <c r="AC17" i="1"/>
  <c r="AD15" i="1"/>
  <c r="V15" i="1"/>
  <c r="U16" i="1"/>
  <c r="T17" i="1"/>
  <c r="R16" i="1"/>
  <c r="T19" i="1"/>
  <c r="R20" i="1"/>
  <c r="V20" i="1"/>
  <c r="U18" i="1"/>
  <c r="U19" i="1"/>
  <c r="S20" i="1"/>
  <c r="W20" i="1"/>
  <c r="V18" i="1"/>
  <c r="Q19" i="1"/>
  <c r="R19" i="1"/>
  <c r="V19" i="1"/>
  <c r="T20" i="1"/>
  <c r="S18" i="1"/>
  <c r="W18" i="1"/>
  <c r="Q20" i="1"/>
  <c r="W19" i="1"/>
  <c r="Q18" i="1"/>
  <c r="F18" i="4" s="1"/>
  <c r="U20" i="1"/>
  <c r="T18" i="1"/>
  <c r="S19" i="1"/>
  <c r="R18" i="1"/>
  <c r="X25" i="1"/>
  <c r="AB25" i="1"/>
  <c r="AF25" i="1"/>
  <c r="Z26" i="1"/>
  <c r="AD26" i="1"/>
  <c r="Y24" i="1"/>
  <c r="AC24" i="1"/>
  <c r="AG24" i="1"/>
  <c r="Z25" i="1"/>
  <c r="AE25" i="1"/>
  <c r="AA26" i="1"/>
  <c r="AF26" i="1"/>
  <c r="AB24" i="1"/>
  <c r="X24" i="1"/>
  <c r="AD25" i="1"/>
  <c r="AB26" i="1"/>
  <c r="Z24" i="1"/>
  <c r="AF24" i="1"/>
  <c r="Y25" i="1"/>
  <c r="AG25" i="1"/>
  <c r="AC26" i="1"/>
  <c r="AA24" i="1"/>
  <c r="AA25" i="1"/>
  <c r="AE26" i="1"/>
  <c r="T25" i="1"/>
  <c r="R26" i="1"/>
  <c r="V26" i="1"/>
  <c r="U24" i="1"/>
  <c r="Q25" i="1"/>
  <c r="AC25" i="1"/>
  <c r="AG26" i="1"/>
  <c r="U25" i="1"/>
  <c r="S26" i="1"/>
  <c r="W26" i="1"/>
  <c r="V24" i="1"/>
  <c r="Q26" i="1"/>
  <c r="X26" i="1"/>
  <c r="AD24" i="1"/>
  <c r="R25" i="1"/>
  <c r="V25" i="1"/>
  <c r="T26" i="1"/>
  <c r="S24" i="1"/>
  <c r="W24" i="1"/>
  <c r="Q24" i="1"/>
  <c r="F24" i="4" s="1"/>
  <c r="Y26" i="1"/>
  <c r="AE24" i="1"/>
  <c r="U26" i="1"/>
  <c r="T24" i="1"/>
  <c r="S25" i="1"/>
  <c r="R24" i="1"/>
  <c r="W25" i="1"/>
  <c r="Z28" i="1"/>
  <c r="AD28" i="1"/>
  <c r="X29" i="1"/>
  <c r="AB29" i="1"/>
  <c r="AF29" i="1"/>
  <c r="AA27" i="1"/>
  <c r="AE27" i="1"/>
  <c r="X28" i="1"/>
  <c r="AC28" i="1"/>
  <c r="Y29" i="1"/>
  <c r="AD29" i="1"/>
  <c r="Z27" i="1"/>
  <c r="AF27" i="1"/>
  <c r="Y28" i="1"/>
  <c r="AF28" i="1"/>
  <c r="AC29" i="1"/>
  <c r="AB27" i="1"/>
  <c r="X27" i="1"/>
  <c r="AA28" i="1"/>
  <c r="AG28" i="1"/>
  <c r="AE29" i="1"/>
  <c r="AC27" i="1"/>
  <c r="AB28" i="1"/>
  <c r="AG29" i="1"/>
  <c r="R28" i="1"/>
  <c r="V28" i="1"/>
  <c r="T29" i="1"/>
  <c r="S27" i="1"/>
  <c r="W27" i="1"/>
  <c r="Q29" i="1"/>
  <c r="AE28" i="1"/>
  <c r="Y27" i="1"/>
  <c r="S28" i="1"/>
  <c r="W28" i="1"/>
  <c r="U29" i="1"/>
  <c r="T27" i="1"/>
  <c r="R27" i="1"/>
  <c r="Q27" i="1"/>
  <c r="F27" i="4" s="1"/>
  <c r="Z29" i="1"/>
  <c r="AD27" i="1"/>
  <c r="T28" i="1"/>
  <c r="R29" i="1"/>
  <c r="V29" i="1"/>
  <c r="U27" i="1"/>
  <c r="AA29" i="1"/>
  <c r="AG27" i="1"/>
  <c r="W29" i="1"/>
  <c r="V27" i="1"/>
  <c r="U28" i="1"/>
  <c r="Q28" i="1"/>
  <c r="S29" i="1"/>
  <c r="X31" i="1"/>
  <c r="AB31" i="1"/>
  <c r="AF31" i="1"/>
  <c r="Z32" i="1"/>
  <c r="AD32" i="1"/>
  <c r="Y30" i="1"/>
  <c r="AC30" i="1"/>
  <c r="AG30" i="1"/>
  <c r="AA31" i="1"/>
  <c r="AG31" i="1"/>
  <c r="AB32" i="1"/>
  <c r="AG32" i="1"/>
  <c r="AD30" i="1"/>
  <c r="Z31" i="1"/>
  <c r="X32" i="1"/>
  <c r="AE32" i="1"/>
  <c r="AB30" i="1"/>
  <c r="AC31" i="1"/>
  <c r="Y32" i="1"/>
  <c r="AF32" i="1"/>
  <c r="AE30" i="1"/>
  <c r="AD31" i="1"/>
  <c r="Z30" i="1"/>
  <c r="T31" i="1"/>
  <c r="R32" i="1"/>
  <c r="V32" i="1"/>
  <c r="U30" i="1"/>
  <c r="Q31" i="1"/>
  <c r="AE31" i="1"/>
  <c r="AA30" i="1"/>
  <c r="U31" i="1"/>
  <c r="S32" i="1"/>
  <c r="W32" i="1"/>
  <c r="V30" i="1"/>
  <c r="Q32" i="1"/>
  <c r="AA32" i="1"/>
  <c r="AF30" i="1"/>
  <c r="R31" i="1"/>
  <c r="V31" i="1"/>
  <c r="T32" i="1"/>
  <c r="S30" i="1"/>
  <c r="W30" i="1"/>
  <c r="Q30" i="1"/>
  <c r="F30" i="4" s="1"/>
  <c r="Y31" i="1"/>
  <c r="AC32" i="1"/>
  <c r="X30" i="1"/>
  <c r="T30" i="1"/>
  <c r="S31" i="1"/>
  <c r="R30" i="1"/>
  <c r="W31" i="1"/>
  <c r="U32" i="1"/>
  <c r="Z34" i="1"/>
  <c r="AD34" i="1"/>
  <c r="X35" i="1"/>
  <c r="AB35" i="1"/>
  <c r="AF35" i="1"/>
  <c r="AA33" i="1"/>
  <c r="AE33" i="1"/>
  <c r="Y34" i="1"/>
  <c r="AE34" i="1"/>
  <c r="Z35" i="1"/>
  <c r="AE35" i="1"/>
  <c r="AB33" i="1"/>
  <c r="AG33" i="1"/>
  <c r="AB34" i="1"/>
  <c r="Y35" i="1"/>
  <c r="AG35" i="1"/>
  <c r="AD33" i="1"/>
  <c r="AC34" i="1"/>
  <c r="AA35" i="1"/>
  <c r="Y33" i="1"/>
  <c r="AF33" i="1"/>
  <c r="AF34" i="1"/>
  <c r="Z33" i="1"/>
  <c r="R34" i="1"/>
  <c r="V34" i="1"/>
  <c r="T35" i="1"/>
  <c r="S33" i="1"/>
  <c r="W33" i="1"/>
  <c r="AG34" i="1"/>
  <c r="AC33" i="1"/>
  <c r="S34" i="1"/>
  <c r="W34" i="1"/>
  <c r="U35" i="1"/>
  <c r="T33" i="1"/>
  <c r="R33" i="1"/>
  <c r="Q34" i="1"/>
  <c r="X34" i="1"/>
  <c r="AC35" i="1"/>
  <c r="X33" i="1"/>
  <c r="T34" i="1"/>
  <c r="R35" i="1"/>
  <c r="V35" i="1"/>
  <c r="U33" i="1"/>
  <c r="Q35" i="1"/>
  <c r="AA34" i="1"/>
  <c r="AD35" i="1"/>
  <c r="V33" i="1"/>
  <c r="U34" i="1"/>
  <c r="Q33" i="1"/>
  <c r="F33" i="4" s="1"/>
  <c r="S35" i="1"/>
  <c r="W35" i="1"/>
  <c r="Z46" i="1"/>
  <c r="AD46" i="1"/>
  <c r="X47" i="1"/>
  <c r="AB47" i="1"/>
  <c r="AF47" i="1"/>
  <c r="AA45" i="1"/>
  <c r="AE45" i="1"/>
  <c r="AB46" i="1"/>
  <c r="AG46" i="1"/>
  <c r="AC47" i="1"/>
  <c r="Y45" i="1"/>
  <c r="AD45" i="1"/>
  <c r="AA46" i="1"/>
  <c r="Y47" i="1"/>
  <c r="AE47" i="1"/>
  <c r="AC45" i="1"/>
  <c r="R46" i="1"/>
  <c r="V46" i="1"/>
  <c r="T47" i="1"/>
  <c r="S45" i="1"/>
  <c r="W45" i="1"/>
  <c r="AC46" i="1"/>
  <c r="Z47" i="1"/>
  <c r="AG47" i="1"/>
  <c r="AF45" i="1"/>
  <c r="X46" i="1"/>
  <c r="AA47" i="1"/>
  <c r="AG45" i="1"/>
  <c r="W46" i="1"/>
  <c r="V47" i="1"/>
  <c r="V45" i="1"/>
  <c r="Y46" i="1"/>
  <c r="AD47" i="1"/>
  <c r="X45" i="1"/>
  <c r="S46" i="1"/>
  <c r="R47" i="1"/>
  <c r="W47" i="1"/>
  <c r="R45" i="1"/>
  <c r="Q46" i="1"/>
  <c r="AE46" i="1"/>
  <c r="Z45" i="1"/>
  <c r="T46" i="1"/>
  <c r="S47" i="1"/>
  <c r="T45" i="1"/>
  <c r="Q47" i="1"/>
  <c r="AF46" i="1"/>
  <c r="AB45" i="1"/>
  <c r="U46" i="1"/>
  <c r="U47" i="1"/>
  <c r="U45" i="1"/>
  <c r="Q45" i="1"/>
  <c r="F45" i="4" s="1"/>
  <c r="X49" i="1"/>
  <c r="AB49" i="1"/>
  <c r="AF49" i="1"/>
  <c r="Z50" i="1"/>
  <c r="AD50" i="1"/>
  <c r="Y48" i="1"/>
  <c r="AC48" i="1"/>
  <c r="AG48" i="1"/>
  <c r="Z49" i="1"/>
  <c r="AE49" i="1"/>
  <c r="AA50" i="1"/>
  <c r="AF50" i="1"/>
  <c r="AB48" i="1"/>
  <c r="X48" i="1"/>
  <c r="AC49" i="1"/>
  <c r="Y50" i="1"/>
  <c r="AG50" i="1"/>
  <c r="AE48" i="1"/>
  <c r="T49" i="1"/>
  <c r="R50" i="1"/>
  <c r="V50" i="1"/>
  <c r="U48" i="1"/>
  <c r="AD49" i="1"/>
  <c r="AB50" i="1"/>
  <c r="Z48" i="1"/>
  <c r="AF48" i="1"/>
  <c r="Y49" i="1"/>
  <c r="AC50" i="1"/>
  <c r="S49" i="1"/>
  <c r="S50" i="1"/>
  <c r="S48" i="1"/>
  <c r="R48" i="1"/>
  <c r="AA49" i="1"/>
  <c r="AE50" i="1"/>
  <c r="U49" i="1"/>
  <c r="T50" i="1"/>
  <c r="T48" i="1"/>
  <c r="AG49" i="1"/>
  <c r="AA48" i="1"/>
  <c r="V49" i="1"/>
  <c r="U50" i="1"/>
  <c r="V48" i="1"/>
  <c r="X50" i="1"/>
  <c r="AD48" i="1"/>
  <c r="R49" i="1"/>
  <c r="W49" i="1"/>
  <c r="W50" i="1"/>
  <c r="W48" i="1"/>
  <c r="Z52" i="1"/>
  <c r="AD52" i="1"/>
  <c r="X53" i="1"/>
  <c r="AB53" i="1"/>
  <c r="AF53" i="1"/>
  <c r="AA51" i="1"/>
  <c r="AE51" i="1"/>
  <c r="X52" i="1"/>
  <c r="AC52" i="1"/>
  <c r="Y53" i="1"/>
  <c r="AD53" i="1"/>
  <c r="Z51" i="1"/>
  <c r="AF51" i="1"/>
  <c r="AE52" i="1"/>
  <c r="AA53" i="1"/>
  <c r="Y51" i="1"/>
  <c r="AG51" i="1"/>
  <c r="S51" i="1"/>
  <c r="W51" i="1"/>
  <c r="V52" i="1"/>
  <c r="U53" i="1"/>
  <c r="R53" i="1"/>
  <c r="Y52" i="1"/>
  <c r="AF52" i="1"/>
  <c r="AC53" i="1"/>
  <c r="AB51" i="1"/>
  <c r="X51" i="1"/>
  <c r="AA52" i="1"/>
  <c r="AE53" i="1"/>
  <c r="V51" i="1"/>
  <c r="W52" i="1"/>
  <c r="W53" i="1"/>
  <c r="Q53" i="1"/>
  <c r="Q48" i="1"/>
  <c r="F48" i="4" s="1"/>
  <c r="AB52" i="1"/>
  <c r="AG53" i="1"/>
  <c r="S52" i="1"/>
  <c r="S53" i="1"/>
  <c r="R52" i="1"/>
  <c r="Q51" i="1"/>
  <c r="F51" i="4" s="1"/>
  <c r="AG52" i="1"/>
  <c r="AC51" i="1"/>
  <c r="T51" i="1"/>
  <c r="T52" i="1"/>
  <c r="T53" i="1"/>
  <c r="R51" i="1"/>
  <c r="Q49" i="1"/>
  <c r="Z53" i="1"/>
  <c r="AD51" i="1"/>
  <c r="U51" i="1"/>
  <c r="U52" i="1"/>
  <c r="V53" i="1"/>
  <c r="Q52" i="1"/>
  <c r="Q50" i="1"/>
  <c r="Z9" i="9"/>
  <c r="N9" i="7" s="1"/>
  <c r="P9" i="7" s="1"/>
  <c r="AH27" i="1"/>
  <c r="AK27" i="1"/>
  <c r="AI27" i="1"/>
  <c r="AJ27" i="1"/>
  <c r="AH30" i="1"/>
  <c r="AK30" i="1"/>
  <c r="AI30" i="1"/>
  <c r="AJ30" i="1"/>
  <c r="AH33" i="1"/>
  <c r="AK33" i="1"/>
  <c r="AI33" i="1"/>
  <c r="AJ33" i="1"/>
  <c r="AH36" i="1"/>
  <c r="AK36" i="1"/>
  <c r="AI36" i="1"/>
  <c r="AJ36" i="1"/>
  <c r="AH39" i="1"/>
  <c r="AK39" i="1"/>
  <c r="AI39" i="1"/>
  <c r="AJ39" i="1"/>
  <c r="AH42" i="1"/>
  <c r="AK42" i="1"/>
  <c r="AI42" i="1"/>
  <c r="AJ42" i="1"/>
  <c r="AH45" i="1"/>
  <c r="AK45" i="1"/>
  <c r="AI45" i="1"/>
  <c r="AJ45" i="1"/>
  <c r="AH48" i="1"/>
  <c r="AK48" i="1"/>
  <c r="AI48" i="1"/>
  <c r="AJ48" i="1"/>
  <c r="AH51" i="1"/>
  <c r="AK51" i="1"/>
  <c r="AI51" i="1"/>
  <c r="AJ51" i="1"/>
  <c r="AH54" i="1"/>
  <c r="AK54" i="1"/>
  <c r="AI54" i="1"/>
  <c r="AJ54" i="1"/>
  <c r="AH57" i="1"/>
  <c r="AK57" i="1"/>
  <c r="AI57" i="1"/>
  <c r="AJ57" i="1"/>
  <c r="AH60" i="1"/>
  <c r="AK60" i="1"/>
  <c r="AI60" i="1"/>
  <c r="AJ60" i="1"/>
  <c r="AH63" i="1"/>
  <c r="AK63" i="1"/>
  <c r="AI63" i="1"/>
  <c r="AJ63" i="1"/>
  <c r="AH66" i="1"/>
  <c r="AK66" i="1"/>
  <c r="AI66" i="1"/>
  <c r="AJ66" i="1"/>
  <c r="AH24" i="1"/>
  <c r="AI24" i="1"/>
  <c r="AK24" i="1"/>
  <c r="AJ24" i="1"/>
  <c r="AI15" i="1"/>
  <c r="N12" i="1"/>
  <c r="N18" i="1"/>
  <c r="V63" i="6"/>
  <c r="X63" i="6" s="1"/>
  <c r="W63" i="6"/>
  <c r="Y63" i="6" s="1"/>
  <c r="V45" i="6"/>
  <c r="X45" i="6" s="1"/>
  <c r="W45" i="6"/>
  <c r="Y45" i="6" s="1"/>
  <c r="W51" i="6"/>
  <c r="Y51" i="6" s="1"/>
  <c r="V51" i="6"/>
  <c r="X51" i="6" s="1"/>
  <c r="W66" i="6"/>
  <c r="Y66" i="6" s="1"/>
  <c r="V66" i="6"/>
  <c r="X66" i="6" s="1"/>
  <c r="W54" i="6"/>
  <c r="Y54" i="6" s="1"/>
  <c r="V54" i="6"/>
  <c r="X54" i="6" s="1"/>
  <c r="W60" i="6"/>
  <c r="Y60" i="6" s="1"/>
  <c r="V60" i="6"/>
  <c r="X60" i="6" s="1"/>
  <c r="W42" i="6"/>
  <c r="Y42" i="6" s="1"/>
  <c r="V42" i="6"/>
  <c r="X42" i="6" s="1"/>
  <c r="W48" i="6"/>
  <c r="Y48" i="6" s="1"/>
  <c r="V48" i="6"/>
  <c r="X48" i="6" s="1"/>
  <c r="V57" i="6"/>
  <c r="X57" i="6" s="1"/>
  <c r="W57" i="6"/>
  <c r="Y57" i="6" s="1"/>
  <c r="N21" i="1"/>
  <c r="F12" i="4" l="1"/>
  <c r="G9" i="10"/>
  <c r="AL57" i="1"/>
  <c r="AL39" i="1"/>
  <c r="AL66" i="1"/>
  <c r="AL63" i="1"/>
  <c r="AL60" i="1"/>
  <c r="AL54" i="1"/>
  <c r="AL51" i="1"/>
  <c r="AL48" i="1"/>
  <c r="AL45" i="1"/>
  <c r="AL42" i="1"/>
  <c r="AL36" i="1"/>
  <c r="AL33" i="1"/>
  <c r="AL30" i="1"/>
  <c r="AL27" i="1"/>
  <c r="AL24" i="1"/>
  <c r="N15" i="1"/>
  <c r="M12" i="14"/>
  <c r="K12" i="14"/>
  <c r="M9" i="14"/>
  <c r="K9" i="14"/>
  <c r="J12" i="14"/>
  <c r="H12" i="14"/>
  <c r="J9" i="14"/>
  <c r="H9" i="14"/>
  <c r="E9" i="14"/>
  <c r="G9" i="14"/>
  <c r="G12" i="14"/>
  <c r="E15" i="14" l="1"/>
  <c r="E17" i="14" s="1"/>
  <c r="H15" i="14"/>
  <c r="H17" i="14" s="1"/>
  <c r="G15" i="14"/>
  <c r="G17" i="14" s="1"/>
  <c r="K15" i="14"/>
  <c r="K17" i="14" s="1"/>
  <c r="J15" i="14"/>
  <c r="J17" i="14" s="1"/>
  <c r="M15" i="14"/>
  <c r="M17" i="14" s="1"/>
  <c r="AE2" i="3" l="1"/>
  <c r="J66" i="10" l="1"/>
  <c r="J63" i="10"/>
  <c r="J60" i="10"/>
  <c r="J57" i="10"/>
  <c r="J54" i="10"/>
  <c r="J51" i="10"/>
  <c r="J48" i="10"/>
  <c r="J45" i="10"/>
  <c r="J42" i="10"/>
  <c r="J39" i="10"/>
  <c r="J36" i="10"/>
  <c r="J33" i="10"/>
  <c r="J30" i="10"/>
  <c r="J27" i="10"/>
  <c r="J24" i="10"/>
  <c r="J21" i="10"/>
  <c r="J18" i="10"/>
  <c r="J15" i="10"/>
  <c r="J12" i="10"/>
  <c r="B66" i="1"/>
  <c r="B63" i="1"/>
  <c r="B60" i="1"/>
  <c r="B57" i="1"/>
  <c r="B54" i="1"/>
  <c r="B51" i="1"/>
  <c r="B48" i="1"/>
  <c r="B45" i="1"/>
  <c r="B42" i="1"/>
  <c r="B39" i="1"/>
  <c r="B36" i="1"/>
  <c r="B33" i="1"/>
  <c r="B30" i="1"/>
  <c r="B27" i="1"/>
  <c r="B24" i="1"/>
  <c r="B18" i="1"/>
  <c r="B15" i="1"/>
  <c r="B12" i="1"/>
  <c r="D66" i="4"/>
  <c r="C66" i="4"/>
  <c r="D63" i="4"/>
  <c r="C63" i="4"/>
  <c r="D60" i="4"/>
  <c r="C60" i="4"/>
  <c r="D57" i="4"/>
  <c r="C57" i="4"/>
  <c r="D54" i="4"/>
  <c r="C54" i="4"/>
  <c r="D51" i="4"/>
  <c r="C51" i="4"/>
  <c r="D48" i="4"/>
  <c r="C48" i="4"/>
  <c r="D45" i="4"/>
  <c r="C45" i="4"/>
  <c r="D42" i="4"/>
  <c r="C42" i="4"/>
  <c r="D39" i="4"/>
  <c r="C39" i="4"/>
  <c r="D36" i="4"/>
  <c r="C36" i="4"/>
  <c r="D33" i="4"/>
  <c r="C33" i="4"/>
  <c r="D30" i="4"/>
  <c r="C30" i="4"/>
  <c r="D27" i="4"/>
  <c r="C27" i="4"/>
  <c r="D24" i="4"/>
  <c r="C24" i="4"/>
  <c r="D21" i="4"/>
  <c r="C21" i="4"/>
  <c r="D18" i="4"/>
  <c r="C18" i="4"/>
  <c r="D15" i="4"/>
  <c r="C15" i="4"/>
  <c r="D12" i="4"/>
  <c r="D12" i="14" s="1"/>
  <c r="C12" i="4"/>
  <c r="C12" i="14" s="1"/>
  <c r="D9" i="4"/>
  <c r="D9" i="14" s="1"/>
  <c r="C9" i="4"/>
  <c r="C9" i="14" s="1"/>
  <c r="P69" i="4"/>
  <c r="V69" i="4"/>
  <c r="Y69" i="4"/>
  <c r="O66" i="7"/>
  <c r="O66" i="1" s="1"/>
  <c r="K66" i="7"/>
  <c r="O63" i="7"/>
  <c r="O63" i="1" s="1"/>
  <c r="K63" i="7"/>
  <c r="O60" i="7"/>
  <c r="O60" i="1" s="1"/>
  <c r="K60" i="7"/>
  <c r="O57" i="7"/>
  <c r="O57" i="1" s="1"/>
  <c r="K57" i="7"/>
  <c r="O54" i="7"/>
  <c r="O54" i="1" s="1"/>
  <c r="K54" i="7"/>
  <c r="K66" i="1" l="1"/>
  <c r="P66" i="7"/>
  <c r="P66" i="1" s="1"/>
  <c r="K63" i="1"/>
  <c r="P63" i="7"/>
  <c r="P63" i="1" s="1"/>
  <c r="K60" i="1"/>
  <c r="P60" i="7"/>
  <c r="P60" i="1" s="1"/>
  <c r="K54" i="1"/>
  <c r="P54" i="7"/>
  <c r="P54" i="1" s="1"/>
  <c r="K57" i="1"/>
  <c r="P57" i="7"/>
  <c r="P57" i="1" s="1"/>
  <c r="B21" i="1"/>
  <c r="B63" i="4"/>
  <c r="B57" i="4"/>
  <c r="L66" i="7"/>
  <c r="L66" i="1" s="1"/>
  <c r="L54" i="7"/>
  <c r="L54" i="1" s="1"/>
  <c r="L63" i="7"/>
  <c r="L63" i="1" s="1"/>
  <c r="B60" i="4"/>
  <c r="B66" i="4"/>
  <c r="B54" i="4"/>
  <c r="L57" i="7"/>
  <c r="L57" i="1" s="1"/>
  <c r="L60" i="7"/>
  <c r="L60" i="1" s="1"/>
  <c r="I8" i="5"/>
  <c r="C8" i="5"/>
  <c r="AN9" i="1"/>
  <c r="E54" i="4" l="1"/>
  <c r="E66" i="4"/>
  <c r="E63" i="4"/>
  <c r="E60" i="4"/>
  <c r="E57" i="4"/>
  <c r="J9" i="1" l="1"/>
  <c r="I9" i="1"/>
  <c r="H9" i="1"/>
  <c r="F9" i="1"/>
  <c r="E9" i="1"/>
  <c r="D9" i="1"/>
  <c r="K51" i="7"/>
  <c r="K48" i="7"/>
  <c r="K45" i="7"/>
  <c r="K42" i="7"/>
  <c r="K39" i="7"/>
  <c r="K36" i="7"/>
  <c r="K33" i="7"/>
  <c r="K30" i="7"/>
  <c r="K27" i="7"/>
  <c r="K24" i="7"/>
  <c r="K21" i="7"/>
  <c r="K18" i="7"/>
  <c r="K15" i="7"/>
  <c r="P15" i="7" s="1"/>
  <c r="P15" i="1" s="1"/>
  <c r="P12" i="7"/>
  <c r="AA10" i="1" l="1"/>
  <c r="AE10" i="1"/>
  <c r="Y11" i="1"/>
  <c r="AC11" i="1"/>
  <c r="AG11" i="1"/>
  <c r="X54" i="1"/>
  <c r="AB54" i="1"/>
  <c r="AF54" i="1"/>
  <c r="Z55" i="1"/>
  <c r="AD55" i="1"/>
  <c r="X56" i="1"/>
  <c r="AB56" i="1"/>
  <c r="AF56" i="1"/>
  <c r="Z57" i="1"/>
  <c r="AD57" i="1"/>
  <c r="X58" i="1"/>
  <c r="AB58" i="1"/>
  <c r="AF58" i="1"/>
  <c r="Z59" i="1"/>
  <c r="AD59" i="1"/>
  <c r="X60" i="1"/>
  <c r="AB60" i="1"/>
  <c r="AF60" i="1"/>
  <c r="Z61" i="1"/>
  <c r="AD61" i="1"/>
  <c r="X62" i="1"/>
  <c r="AB62" i="1"/>
  <c r="AF62" i="1"/>
  <c r="Z63" i="1"/>
  <c r="AD63" i="1"/>
  <c r="X64" i="1"/>
  <c r="AB64" i="1"/>
  <c r="AF64" i="1"/>
  <c r="Z65" i="1"/>
  <c r="AD65" i="1"/>
  <c r="X66" i="1"/>
  <c r="AB66" i="1"/>
  <c r="AF66" i="1"/>
  <c r="Z67" i="1"/>
  <c r="AD67" i="1"/>
  <c r="X68" i="1"/>
  <c r="AB68" i="1"/>
  <c r="AF68" i="1"/>
  <c r="AA9" i="1"/>
  <c r="AE9" i="1"/>
  <c r="X10" i="1"/>
  <c r="AB10" i="1"/>
  <c r="AF10" i="1"/>
  <c r="Z11" i="1"/>
  <c r="AD11" i="1"/>
  <c r="AG18" i="1"/>
  <c r="Y54" i="1"/>
  <c r="AC54" i="1"/>
  <c r="AG54" i="1"/>
  <c r="AA55" i="1"/>
  <c r="AE55" i="1"/>
  <c r="Y56" i="1"/>
  <c r="AC56" i="1"/>
  <c r="AG56" i="1"/>
  <c r="AA57" i="1"/>
  <c r="AE57" i="1"/>
  <c r="Y58" i="1"/>
  <c r="AC58" i="1"/>
  <c r="AC10" i="1"/>
  <c r="AA11" i="1"/>
  <c r="AG19" i="1"/>
  <c r="AD54" i="1"/>
  <c r="AB55" i="1"/>
  <c r="Z56" i="1"/>
  <c r="X57" i="1"/>
  <c r="AF57" i="1"/>
  <c r="AD58" i="1"/>
  <c r="Y59" i="1"/>
  <c r="AE59" i="1"/>
  <c r="Z60" i="1"/>
  <c r="AE60" i="1"/>
  <c r="AA61" i="1"/>
  <c r="AF61" i="1"/>
  <c r="AA62" i="1"/>
  <c r="AG62" i="1"/>
  <c r="AB63" i="1"/>
  <c r="AG63" i="1"/>
  <c r="AC64" i="1"/>
  <c r="X65" i="1"/>
  <c r="AC65" i="1"/>
  <c r="Y66" i="1"/>
  <c r="AD66" i="1"/>
  <c r="Y67" i="1"/>
  <c r="AE67" i="1"/>
  <c r="Z68" i="1"/>
  <c r="AE68" i="1"/>
  <c r="AB9" i="1"/>
  <c r="AG9" i="1"/>
  <c r="R54" i="1"/>
  <c r="V54" i="1"/>
  <c r="T55" i="1"/>
  <c r="R56" i="1"/>
  <c r="V56" i="1"/>
  <c r="T57" i="1"/>
  <c r="R58" i="1"/>
  <c r="V58" i="1"/>
  <c r="T59" i="1"/>
  <c r="R60" i="1"/>
  <c r="V60" i="1"/>
  <c r="T61" i="1"/>
  <c r="R62" i="1"/>
  <c r="V62" i="1"/>
  <c r="T63" i="1"/>
  <c r="R64" i="1"/>
  <c r="V64" i="1"/>
  <c r="T65" i="1"/>
  <c r="R66" i="1"/>
  <c r="V66" i="1"/>
  <c r="T67" i="1"/>
  <c r="R68" i="1"/>
  <c r="V68" i="1"/>
  <c r="U9" i="1"/>
  <c r="T10" i="1"/>
  <c r="S11" i="1"/>
  <c r="W11" i="1"/>
  <c r="Q54" i="1"/>
  <c r="Q58" i="1"/>
  <c r="Q62" i="1"/>
  <c r="Q66" i="1"/>
  <c r="AD10" i="1"/>
  <c r="AB11" i="1"/>
  <c r="AG20" i="1"/>
  <c r="AE54" i="1"/>
  <c r="AC55" i="1"/>
  <c r="AA56" i="1"/>
  <c r="Y57" i="1"/>
  <c r="AG57" i="1"/>
  <c r="AE58" i="1"/>
  <c r="AA59" i="1"/>
  <c r="AF59" i="1"/>
  <c r="AA60" i="1"/>
  <c r="AG60" i="1"/>
  <c r="AB61" i="1"/>
  <c r="AG61" i="1"/>
  <c r="AC62" i="1"/>
  <c r="X63" i="1"/>
  <c r="AC63" i="1"/>
  <c r="Y64" i="1"/>
  <c r="AD64" i="1"/>
  <c r="Y65" i="1"/>
  <c r="AE65" i="1"/>
  <c r="Z66" i="1"/>
  <c r="AE66" i="1"/>
  <c r="AA67" i="1"/>
  <c r="AF67" i="1"/>
  <c r="AA68" i="1"/>
  <c r="AG68" i="1"/>
  <c r="AC9" i="1"/>
  <c r="X9" i="1"/>
  <c r="S54" i="1"/>
  <c r="W54" i="1"/>
  <c r="U55" i="1"/>
  <c r="S56" i="1"/>
  <c r="W56" i="1"/>
  <c r="U57" i="1"/>
  <c r="S58" i="1"/>
  <c r="W58" i="1"/>
  <c r="U59" i="1"/>
  <c r="S60" i="1"/>
  <c r="W60" i="1"/>
  <c r="U61" i="1"/>
  <c r="S62" i="1"/>
  <c r="W62" i="1"/>
  <c r="U63" i="1"/>
  <c r="S64" i="1"/>
  <c r="W64" i="1"/>
  <c r="U65" i="1"/>
  <c r="S66" i="1"/>
  <c r="W66" i="1"/>
  <c r="U67" i="1"/>
  <c r="S68" i="1"/>
  <c r="W68" i="1"/>
  <c r="V9" i="1"/>
  <c r="U10" i="1"/>
  <c r="T11" i="1"/>
  <c r="R10" i="1"/>
  <c r="Q55" i="1"/>
  <c r="Q59" i="1"/>
  <c r="Q63" i="1"/>
  <c r="Q67" i="1"/>
  <c r="Y10" i="1"/>
  <c r="AG10" i="1"/>
  <c r="AE11" i="1"/>
  <c r="Z54" i="1"/>
  <c r="X55" i="1"/>
  <c r="AF55" i="1"/>
  <c r="AD56" i="1"/>
  <c r="AB57" i="1"/>
  <c r="Z58" i="1"/>
  <c r="AG58" i="1"/>
  <c r="AB59" i="1"/>
  <c r="AG59" i="1"/>
  <c r="AC60" i="1"/>
  <c r="X61" i="1"/>
  <c r="AC61" i="1"/>
  <c r="Y62" i="1"/>
  <c r="AD62" i="1"/>
  <c r="Y63" i="1"/>
  <c r="AE63" i="1"/>
  <c r="Z64" i="1"/>
  <c r="AE64" i="1"/>
  <c r="AA65" i="1"/>
  <c r="AF65" i="1"/>
  <c r="AA66" i="1"/>
  <c r="AG66" i="1"/>
  <c r="AB67" i="1"/>
  <c r="AG67" i="1"/>
  <c r="AC68" i="1"/>
  <c r="Y9" i="1"/>
  <c r="AD9" i="1"/>
  <c r="T54" i="1"/>
  <c r="R55" i="1"/>
  <c r="V55" i="1"/>
  <c r="T56" i="1"/>
  <c r="R57" i="1"/>
  <c r="V57" i="1"/>
  <c r="T58" i="1"/>
  <c r="R59" i="1"/>
  <c r="V59" i="1"/>
  <c r="T60" i="1"/>
  <c r="R61" i="1"/>
  <c r="V61" i="1"/>
  <c r="T62" i="1"/>
  <c r="R63" i="1"/>
  <c r="V63" i="1"/>
  <c r="T64" i="1"/>
  <c r="R65" i="1"/>
  <c r="V65" i="1"/>
  <c r="T66" i="1"/>
  <c r="R67" i="1"/>
  <c r="V67" i="1"/>
  <c r="T68" i="1"/>
  <c r="S9" i="1"/>
  <c r="W9" i="1"/>
  <c r="V10" i="1"/>
  <c r="U11" i="1"/>
  <c r="R11" i="1"/>
  <c r="Q10" i="1"/>
  <c r="Q56" i="1"/>
  <c r="Q60" i="1"/>
  <c r="F60" i="4" s="1"/>
  <c r="Q64" i="1"/>
  <c r="Q68" i="1"/>
  <c r="Z10" i="1"/>
  <c r="X11" i="1"/>
  <c r="AF11" i="1"/>
  <c r="AA54" i="1"/>
  <c r="Y55" i="1"/>
  <c r="AG55" i="1"/>
  <c r="AE56" i="1"/>
  <c r="AC57" i="1"/>
  <c r="AA58" i="1"/>
  <c r="X59" i="1"/>
  <c r="AC59" i="1"/>
  <c r="Y60" i="1"/>
  <c r="AD60" i="1"/>
  <c r="Y61" i="1"/>
  <c r="AE61" i="1"/>
  <c r="Z62" i="1"/>
  <c r="AE62" i="1"/>
  <c r="AA63" i="1"/>
  <c r="AF63" i="1"/>
  <c r="AA64" i="1"/>
  <c r="AG64" i="1"/>
  <c r="AB65" i="1"/>
  <c r="AG65" i="1"/>
  <c r="AC66" i="1"/>
  <c r="X67" i="1"/>
  <c r="AC67" i="1"/>
  <c r="Y68" i="1"/>
  <c r="AD68" i="1"/>
  <c r="Z9" i="1"/>
  <c r="AF9" i="1"/>
  <c r="U56" i="1"/>
  <c r="S59" i="1"/>
  <c r="W61" i="1"/>
  <c r="U64" i="1"/>
  <c r="S67" i="1"/>
  <c r="S10" i="1"/>
  <c r="Q61" i="1"/>
  <c r="U54" i="1"/>
  <c r="S57" i="1"/>
  <c r="W59" i="1"/>
  <c r="U62" i="1"/>
  <c r="S65" i="1"/>
  <c r="W67" i="1"/>
  <c r="W10" i="1"/>
  <c r="Q65" i="1"/>
  <c r="S55" i="1"/>
  <c r="W57" i="1"/>
  <c r="U60" i="1"/>
  <c r="S63" i="1"/>
  <c r="W65" i="1"/>
  <c r="U68" i="1"/>
  <c r="V11" i="1"/>
  <c r="Q11" i="1"/>
  <c r="Q9" i="1"/>
  <c r="W55" i="1"/>
  <c r="U58" i="1"/>
  <c r="S61" i="1"/>
  <c r="W63" i="1"/>
  <c r="U66" i="1"/>
  <c r="T9" i="1"/>
  <c r="R9" i="1"/>
  <c r="Q57" i="1"/>
  <c r="K36" i="1"/>
  <c r="P36" i="7"/>
  <c r="P36" i="1" s="1"/>
  <c r="K42" i="1"/>
  <c r="P42" i="7"/>
  <c r="P42" i="1" s="1"/>
  <c r="K39" i="1"/>
  <c r="P39" i="7"/>
  <c r="P39" i="1" s="1"/>
  <c r="K45" i="1"/>
  <c r="P45" i="7"/>
  <c r="P45" i="1" s="1"/>
  <c r="K48" i="1"/>
  <c r="P48" i="7"/>
  <c r="P48" i="1" s="1"/>
  <c r="K51" i="1"/>
  <c r="P51" i="7"/>
  <c r="P51" i="1" s="1"/>
  <c r="K18" i="1"/>
  <c r="P18" i="7"/>
  <c r="P18" i="1" s="1"/>
  <c r="K27" i="1"/>
  <c r="P27" i="7"/>
  <c r="P27" i="1" s="1"/>
  <c r="K30" i="1"/>
  <c r="P30" i="7"/>
  <c r="P30" i="1" s="1"/>
  <c r="K21" i="1"/>
  <c r="P21" i="7"/>
  <c r="K33" i="1"/>
  <c r="P33" i="7"/>
  <c r="P33" i="1" s="1"/>
  <c r="K24" i="1"/>
  <c r="P24" i="7"/>
  <c r="P24" i="1" s="1"/>
  <c r="K12" i="1"/>
  <c r="K15" i="1"/>
  <c r="L51" i="7"/>
  <c r="L51" i="1" s="1"/>
  <c r="L18" i="7"/>
  <c r="L45" i="7"/>
  <c r="L45" i="1" s="1"/>
  <c r="L24" i="7"/>
  <c r="L24" i="1" s="1"/>
  <c r="L30" i="7"/>
  <c r="L30" i="1" s="1"/>
  <c r="P12" i="1"/>
  <c r="L42" i="7"/>
  <c r="L42" i="1" s="1"/>
  <c r="L21" i="7"/>
  <c r="L33" i="7"/>
  <c r="L33" i="1" s="1"/>
  <c r="L39" i="7"/>
  <c r="L39" i="1" s="1"/>
  <c r="L36" i="7"/>
  <c r="L36" i="1" s="1"/>
  <c r="L48" i="7"/>
  <c r="L48" i="1" s="1"/>
  <c r="L27" i="7"/>
  <c r="L27" i="1" s="1"/>
  <c r="L15" i="7"/>
  <c r="L12" i="7"/>
  <c r="F57" i="4" l="1"/>
  <c r="F9" i="4"/>
  <c r="F63" i="4"/>
  <c r="F66" i="4"/>
  <c r="F54" i="4"/>
  <c r="L15" i="1"/>
  <c r="L12" i="1"/>
  <c r="AI12" i="1"/>
  <c r="L18" i="1"/>
  <c r="L21" i="1"/>
  <c r="P21" i="1"/>
  <c r="J9" i="10" l="1"/>
  <c r="B51" i="4"/>
  <c r="B48" i="4"/>
  <c r="B45" i="4"/>
  <c r="B42" i="4"/>
  <c r="B36" i="4"/>
  <c r="B33" i="4"/>
  <c r="B30" i="4"/>
  <c r="B27" i="4"/>
  <c r="B24" i="4"/>
  <c r="B21" i="4"/>
  <c r="B18" i="4"/>
  <c r="B15" i="4"/>
  <c r="E27" i="4" l="1"/>
  <c r="E24" i="4"/>
  <c r="E36" i="4"/>
  <c r="E51" i="4"/>
  <c r="E18" i="4"/>
  <c r="E45" i="4"/>
  <c r="E15" i="4"/>
  <c r="E42" i="4"/>
  <c r="E30" i="4"/>
  <c r="E21" i="4"/>
  <c r="E33" i="4"/>
  <c r="E48" i="4"/>
  <c r="AI18" i="1"/>
  <c r="AH18" i="1" s="1"/>
  <c r="AI21" i="1"/>
  <c r="AH21" i="1" s="1"/>
  <c r="B39" i="4"/>
  <c r="B12" i="4"/>
  <c r="B9" i="4"/>
  <c r="O51" i="7"/>
  <c r="O51" i="1" s="1"/>
  <c r="O39" i="7"/>
  <c r="O39" i="1" s="1"/>
  <c r="O42" i="7"/>
  <c r="O42" i="1" s="1"/>
  <c r="O45" i="7"/>
  <c r="O45" i="1" s="1"/>
  <c r="O48" i="7"/>
  <c r="O48" i="1" s="1"/>
  <c r="E39" i="4" l="1"/>
  <c r="B9" i="14"/>
  <c r="E9" i="4"/>
  <c r="B12" i="14"/>
  <c r="E12" i="4"/>
  <c r="N9" i="1"/>
  <c r="AE69" i="4"/>
  <c r="AQ9" i="1"/>
  <c r="B9" i="1"/>
  <c r="M9" i="6"/>
  <c r="O36" i="7"/>
  <c r="O36" i="1" s="1"/>
  <c r="O33" i="7"/>
  <c r="O33" i="1" s="1"/>
  <c r="O30" i="7"/>
  <c r="O30" i="1" s="1"/>
  <c r="O27" i="7"/>
  <c r="O27" i="1" s="1"/>
  <c r="O24" i="7"/>
  <c r="O24" i="1" s="1"/>
  <c r="O21" i="7"/>
  <c r="O21" i="1" s="1"/>
  <c r="AK21" i="1" s="1"/>
  <c r="AJ21" i="1" s="1"/>
  <c r="AL21" i="1" s="1"/>
  <c r="O12" i="7"/>
  <c r="AH12" i="1" l="1"/>
  <c r="AH15" i="1"/>
  <c r="O12" i="1"/>
  <c r="O9" i="7"/>
  <c r="O9" i="1" s="1"/>
  <c r="L9" i="7"/>
  <c r="L9" i="1" s="1"/>
  <c r="K9" i="1"/>
  <c r="O15" i="7"/>
  <c r="O18" i="7"/>
  <c r="V9" i="6" l="1"/>
  <c r="X9" i="6" s="1"/>
  <c r="O15" i="1"/>
  <c r="AK15" i="1"/>
  <c r="AJ15" i="1" s="1"/>
  <c r="AL15" i="1" s="1"/>
  <c r="O18" i="1"/>
  <c r="AK18" i="1"/>
  <c r="AJ18" i="1" s="1"/>
  <c r="AL18" i="1" s="1"/>
  <c r="W9" i="6"/>
  <c r="Y9" i="6" s="1"/>
  <c r="V10" i="6"/>
  <c r="X10" i="6" s="1"/>
  <c r="AI9" i="1" s="1"/>
  <c r="AH9" i="1" s="1"/>
  <c r="W10" i="6"/>
  <c r="P9" i="1"/>
  <c r="AK12" i="1" l="1"/>
  <c r="AJ12" i="1" s="1"/>
  <c r="AL12" i="1" s="1"/>
  <c r="Y10" i="6"/>
  <c r="W11" i="6"/>
  <c r="Y11" i="6" s="1"/>
  <c r="AK9" i="1" l="1"/>
  <c r="AJ9" i="1" s="1"/>
  <c r="AL9" i="1" s="1"/>
</calcChain>
</file>

<file path=xl/comments1.xml><?xml version="1.0" encoding="utf-8"?>
<comments xmlns="http://schemas.openxmlformats.org/spreadsheetml/2006/main">
  <authors>
    <author>Carlos Ivan Rueda Blanco</author>
    <author>andrea linares</author>
  </authors>
  <commentList>
    <comment ref="C7" authorId="0" shapeId="0">
      <text>
        <r>
          <rPr>
            <b/>
            <sz val="9"/>
            <color indexed="81"/>
            <rFont val="Tahoma"/>
            <family val="2"/>
          </rPr>
          <t xml:space="preserve">Punto de Riesgo: 
</t>
        </r>
        <r>
          <rPr>
            <sz val="9"/>
            <color indexed="81"/>
            <rFont val="Tahoma"/>
            <family val="2"/>
          </rPr>
          <t>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t>
        </r>
        <r>
          <rPr>
            <b/>
            <sz val="9"/>
            <color indexed="81"/>
            <rFont val="Tahoma"/>
            <family val="2"/>
          </rPr>
          <t xml:space="preserve"> </t>
        </r>
        <r>
          <rPr>
            <sz val="9"/>
            <color indexed="81"/>
            <rFont val="Tahoma"/>
            <family val="2"/>
          </rPr>
          <t xml:space="preserve">de los bienes o recursos públicos o intereses de naturaleza pública.
</t>
        </r>
      </text>
    </comment>
    <comment ref="D7" authorId="0" shapeId="0">
      <text>
        <r>
          <rPr>
            <b/>
            <sz val="9"/>
            <color indexed="81"/>
            <rFont val="Tahoma"/>
            <family val="2"/>
          </rPr>
          <t xml:space="preserve">Impacto: 
</t>
        </r>
        <r>
          <rPr>
            <sz val="9"/>
            <color indexed="81"/>
            <rFont val="Tahoma"/>
            <family val="2"/>
          </rPr>
          <t>Las consecuencias que puede ocasionar a la organización la materialización del riesgo.</t>
        </r>
      </text>
    </comment>
    <comment ref="E7" authorId="0" shapeId="0">
      <text>
        <r>
          <rPr>
            <b/>
            <sz val="9"/>
            <color indexed="81"/>
            <rFont val="Tahoma"/>
            <family val="2"/>
          </rPr>
          <t xml:space="preserve">Causa inmediata:
</t>
        </r>
        <r>
          <rPr>
            <sz val="9"/>
            <color indexed="81"/>
            <rFont val="Tahoma"/>
            <family val="2"/>
          </rPr>
          <t>Circunstancias bajo las cuales se presenta el riesgo, pero no constituyen la causa principal o base para que se presente el riesgo.</t>
        </r>
      </text>
    </comment>
    <comment ref="F7" authorId="0" shapeId="0">
      <text>
        <r>
          <rPr>
            <b/>
            <sz val="9"/>
            <color indexed="81"/>
            <rFont val="Tahoma"/>
            <family val="2"/>
          </rPr>
          <t xml:space="preserve">Causa raíz: 
</t>
        </r>
        <r>
          <rPr>
            <sz val="9"/>
            <color indexed="81"/>
            <rFont val="Tahoma"/>
            <family val="2"/>
          </rPr>
          <t>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b/>
            <sz val="9"/>
            <color indexed="81"/>
            <rFont val="Tahoma"/>
            <family val="2"/>
          </rPr>
          <t xml:space="preserve">Descripción del Riesgo: 
</t>
        </r>
        <r>
          <rPr>
            <sz val="9"/>
            <color indexed="81"/>
            <rFont val="Tahoma"/>
            <family val="2"/>
          </rPr>
          <t xml:space="preserve">Se recomienda la siguiente estructura que facilita su redacción y claridad, iniciando con la frase POSIBILIDAD DE:
Descripción del Riesgo = Impacto + Causa Inmediata + Causa Raiz </t>
        </r>
      </text>
    </comment>
    <comment ref="H7" authorId="1" shapeId="0">
      <text>
        <r>
          <rPr>
            <b/>
            <sz val="9"/>
            <color indexed="81"/>
            <rFont val="Tahoma"/>
            <family val="2"/>
          </rPr>
          <t xml:space="preserve">Tipo de riesgo: 
</t>
        </r>
        <r>
          <rPr>
            <sz val="9"/>
            <color indexed="81"/>
            <rFont val="Tahoma"/>
            <family val="2"/>
          </rPr>
          <t xml:space="preserve">Seleccionar de la lista el tipo de riesgo asociado. Para Mayor claridad consultar la Tabla No. 4 del documento DE-GU-01 GUÍA PARA LA ADMINISTRACIÓN DE LOS RIESGOS DE GESTIÓN Y CORRUPCIÓN DEL IDIGER
</t>
        </r>
      </text>
    </comment>
    <comment ref="I7" authorId="1" shapeId="0">
      <text>
        <r>
          <rPr>
            <b/>
            <sz val="9"/>
            <color indexed="81"/>
            <rFont val="Tahoma"/>
            <family val="2"/>
          </rPr>
          <t>Clasificación del riesgo:</t>
        </r>
        <r>
          <rPr>
            <sz val="9"/>
            <color indexed="81"/>
            <rFont val="Tahoma"/>
            <family val="2"/>
          </rPr>
          <t xml:space="preserve"> 
Seleccionar de la lista la clasificación asocida. Para Mayor claridad consultar la Tabla No. 5 del documento DE-GU-01 GUÍA PARA LA ADMINISTRACIÓN DE LOS RIESGOS DE GESTIÓN Y CORRUPCIÓN DEL IDIGER
</t>
        </r>
      </text>
    </comment>
    <comment ref="J7" authorId="1" shapeId="0">
      <text>
        <r>
          <rPr>
            <sz val="9"/>
            <color indexed="81"/>
            <rFont val="Tahoma"/>
            <family val="2"/>
          </rPr>
          <t xml:space="preserve">Para mayor claridad ver tablas No. 6 y No. 7 del documento DE-GU-01 GUÍA PARA LA ADMINISTRACIÓN DE LOS RIESGOS DE GESTIÓN Y CORRUPCIÓN DEL IDIGER
</t>
        </r>
      </text>
    </comment>
    <comment ref="Q7" authorId="0" shapeId="0">
      <text>
        <r>
          <rPr>
            <b/>
            <sz val="9"/>
            <color indexed="81"/>
            <rFont val="Tahoma"/>
            <family val="2"/>
          </rPr>
          <t xml:space="preserve">Apetito del Riesgo: 
</t>
        </r>
        <r>
          <rPr>
            <sz val="9"/>
            <color indexed="81"/>
            <rFont val="Tahoma"/>
            <family val="2"/>
          </rPr>
          <t>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b/>
            <sz val="9"/>
            <color indexed="81"/>
            <rFont val="Tahoma"/>
            <family val="2"/>
          </rPr>
          <t xml:space="preserve">Tolerancia del Riesgo: 
</t>
        </r>
        <r>
          <rPr>
            <sz val="9"/>
            <color indexed="81"/>
            <rFont val="Tahoma"/>
            <family val="2"/>
          </rPr>
          <t>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b/>
            <sz val="9"/>
            <color indexed="81"/>
            <rFont val="Tahoma"/>
            <family val="2"/>
          </rPr>
          <t xml:space="preserve">Capacidad del Riesgo: 
</t>
        </r>
        <r>
          <rPr>
            <sz val="9"/>
            <color indexed="81"/>
            <rFont val="Tahoma"/>
            <family val="2"/>
          </rPr>
          <t>Es el máximo valor del nivel de riesgo que una entidad puede soportar y a partir del cual la alta dirección consideran que no sería posible el logro de los objetivos de la entidad.</t>
        </r>
        <r>
          <rPr>
            <b/>
            <sz val="9"/>
            <color indexed="81"/>
            <rFont val="Tahoma"/>
            <family val="2"/>
          </rPr>
          <t xml:space="preserve">
</t>
        </r>
      </text>
    </comment>
    <comment ref="T7" authorId="0" shapeId="0">
      <text>
        <r>
          <rPr>
            <b/>
            <sz val="9"/>
            <color indexed="81"/>
            <rFont val="Tahoma"/>
            <family val="2"/>
          </rPr>
          <t xml:space="preserve">Unidad de Medida: 
</t>
        </r>
        <r>
          <rPr>
            <sz val="9"/>
            <color indexed="81"/>
            <rFont val="Tahoma"/>
            <family val="2"/>
          </rPr>
          <t>Registre la unidad de medida que representa los valores de apetito, tolerancia y capacidad del riesgo (ejemplo: unidad, porcentaje, etc).
Recuerde que la unidad de medida es la misma para el apetito, tolerancia y capacidad del riesgo.</t>
        </r>
      </text>
    </comment>
  </commentList>
</comments>
</file>

<file path=xl/comments2.xml><?xml version="1.0" encoding="utf-8"?>
<comments xmlns="http://schemas.openxmlformats.org/spreadsheetml/2006/main">
  <authors>
    <author>Carlos Ivan Rueda Blanco</author>
  </authors>
  <commentList>
    <comment ref="J7" authorId="0" shapeId="0">
      <text>
        <r>
          <rPr>
            <b/>
            <sz val="9"/>
            <color indexed="81"/>
            <rFont val="Tahoma"/>
            <family val="2"/>
          </rPr>
          <t xml:space="preserve">Complemento: 
</t>
        </r>
        <r>
          <rPr>
            <sz val="9"/>
            <color indexed="81"/>
            <rFont val="Tahoma"/>
            <family val="2"/>
          </rPr>
          <t>Corresponde a los detalles que permiten identificar claramente el objeto del control.</t>
        </r>
      </text>
    </comment>
    <comment ref="K7" authorId="0" shapeId="0">
      <text>
        <r>
          <rPr>
            <b/>
            <sz val="9"/>
            <color indexed="81"/>
            <rFont val="Tahoma"/>
            <family val="2"/>
          </rPr>
          <t xml:space="preserve">La Estructura para describir un control es la siguiente: 
</t>
        </r>
        <r>
          <rPr>
            <sz val="9"/>
            <color indexed="81"/>
            <rFont val="Tahoma"/>
            <family val="2"/>
          </rPr>
          <t xml:space="preserv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text>
        <r>
          <rPr>
            <b/>
            <sz val="9"/>
            <color indexed="81"/>
            <rFont val="Tahoma"/>
            <family val="2"/>
          </rPr>
          <t xml:space="preserve">Los tipos de controles son: 
</t>
        </r>
        <r>
          <rPr>
            <sz val="9"/>
            <color indexed="81"/>
            <rFont val="Tahoma"/>
            <family val="2"/>
          </rPr>
          <t xml:space="preserve">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text>
        <r>
          <rPr>
            <b/>
            <sz val="9"/>
            <color indexed="81"/>
            <rFont val="Tahoma"/>
            <family val="2"/>
          </rPr>
          <t xml:space="preserve">Las maneras en que se ejecutan los controles son:
</t>
        </r>
        <r>
          <rPr>
            <sz val="9"/>
            <color indexed="81"/>
            <rFont val="Tahoma"/>
            <family val="2"/>
          </rPr>
          <t xml:space="preserve">
* Control manual: controles que son ejecutados por personas.
* Control automático: son ejecutados por un sistema.</t>
        </r>
      </text>
    </comment>
  </commentList>
</comments>
</file>

<file path=xl/comments3.xml><?xml version="1.0" encoding="utf-8"?>
<comments xmlns="http://schemas.openxmlformats.org/spreadsheetml/2006/main">
  <authors>
    <author>Carlos Ivan Rueda Blanco</author>
  </authors>
  <commentList>
    <comment ref="C7" authorId="0" shapeId="0">
      <text>
        <r>
          <rPr>
            <b/>
            <sz val="9"/>
            <color indexed="81"/>
            <rFont val="Tahoma"/>
            <family val="2"/>
          </rPr>
          <t xml:space="preserve">Punto de Riesgo: 
</t>
        </r>
        <r>
          <rPr>
            <sz val="9"/>
            <color indexed="81"/>
            <rFont val="Tahoma"/>
            <family val="2"/>
          </rPr>
          <t>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t>
        </r>
        <r>
          <rPr>
            <b/>
            <sz val="9"/>
            <color indexed="81"/>
            <rFont val="Tahoma"/>
            <family val="2"/>
          </rPr>
          <t xml:space="preserve"> </t>
        </r>
        <r>
          <rPr>
            <sz val="9"/>
            <color indexed="81"/>
            <rFont val="Tahoma"/>
            <family val="2"/>
          </rPr>
          <t xml:space="preserve">de los bienes o recursos públicos o intereses de naturaleza pública.
</t>
        </r>
      </text>
    </comment>
    <comment ref="D7" authorId="0" shapeId="0">
      <text>
        <r>
          <rPr>
            <b/>
            <sz val="9"/>
            <color indexed="81"/>
            <rFont val="Tahoma"/>
            <family val="2"/>
          </rPr>
          <t xml:space="preserve">Impacto: 
</t>
        </r>
        <r>
          <rPr>
            <sz val="9"/>
            <color indexed="81"/>
            <rFont val="Tahoma"/>
            <family val="2"/>
          </rPr>
          <t>Las consecuencias que puede ocasionar a la organización la materialización del riesgo.</t>
        </r>
      </text>
    </comment>
    <comment ref="E7" authorId="0" shapeId="0">
      <text>
        <r>
          <rPr>
            <b/>
            <sz val="9"/>
            <color indexed="81"/>
            <rFont val="Tahoma"/>
            <family val="2"/>
          </rPr>
          <t xml:space="preserve">Causa inmediata:
</t>
        </r>
        <r>
          <rPr>
            <sz val="9"/>
            <color indexed="81"/>
            <rFont val="Tahoma"/>
            <family val="2"/>
          </rPr>
          <t>Circunstancias bajo las cuales se presenta el riesgo, pero no constituyen la causa principal o base para que se presente el riesgo.</t>
        </r>
      </text>
    </comment>
    <comment ref="F7" authorId="0" shapeId="0">
      <text>
        <r>
          <rPr>
            <b/>
            <sz val="9"/>
            <color indexed="81"/>
            <rFont val="Tahoma"/>
            <family val="2"/>
          </rPr>
          <t xml:space="preserve">Causa raíz: 
</t>
        </r>
        <r>
          <rPr>
            <sz val="9"/>
            <color indexed="81"/>
            <rFont val="Tahoma"/>
            <family val="2"/>
          </rPr>
          <t>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text>
        <r>
          <rPr>
            <b/>
            <sz val="9"/>
            <color indexed="81"/>
            <rFont val="Tahoma"/>
            <family val="2"/>
          </rPr>
          <t xml:space="preserve">Los tipos de controles son: 
</t>
        </r>
        <r>
          <rPr>
            <sz val="9"/>
            <color indexed="81"/>
            <rFont val="Tahoma"/>
            <family val="2"/>
          </rPr>
          <t>*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b/>
            <sz val="9"/>
            <color indexed="81"/>
            <rFont val="Tahoma"/>
            <family val="2"/>
          </rPr>
          <t xml:space="preserve">Las maneras en que se ejecutan los controles son:
</t>
        </r>
        <r>
          <rPr>
            <sz val="9"/>
            <color indexed="81"/>
            <rFont val="Tahoma"/>
            <family val="2"/>
          </rPr>
          <t>* Control manual: controles que son ejecutados por personas.
* Control automático: son ejecutados por un sistema.</t>
        </r>
      </text>
    </comment>
  </commentList>
</comments>
</file>

<file path=xl/comments4.xml><?xml version="1.0" encoding="utf-8"?>
<comments xmlns="http://schemas.openxmlformats.org/spreadsheetml/2006/main">
  <authors>
    <author>Lady Paola Cubides Suárez</author>
  </authors>
  <commentList>
    <comment ref="G8" authorId="0" shapeId="0">
      <text>
        <r>
          <rPr>
            <sz val="10"/>
            <color indexed="81"/>
            <rFont val="Tahoma"/>
            <family val="2"/>
          </rPr>
          <t xml:space="preserve">El porcentaje es acumulativo. Se calcula promedio entre el avance de las acciones y los controles si no hay acciones solo avance de los controles.
</t>
        </r>
      </text>
    </comment>
    <comment ref="K8" authorId="0" shapeId="0">
      <text>
        <r>
          <rPr>
            <sz val="10"/>
            <color indexed="81"/>
            <rFont val="Tahoma"/>
            <family val="2"/>
          </rPr>
          <t xml:space="preserve">El porcentaje es acumulativo. Se calcula promedio entre el avance de las acciones y los controles si no hay acciones solo avance de los controles.
</t>
        </r>
      </text>
    </comment>
    <comment ref="M8" authorId="0" shapeId="0">
      <text>
        <r>
          <rPr>
            <sz val="10"/>
            <color indexed="81"/>
            <rFont val="Tahoma"/>
            <family val="2"/>
          </rPr>
          <t xml:space="preserve">El porcentaje es acumulativo. Se calcula promedio entre el avance de las acciones y los controles si no hay acciones solo avance de los controles.
</t>
        </r>
      </text>
    </comment>
    <comment ref="P8" authorId="0" shapeId="0">
      <text>
        <r>
          <rPr>
            <sz val="10"/>
            <color indexed="81"/>
            <rFont val="Tahoma"/>
            <family val="2"/>
          </rPr>
          <t xml:space="preserve">El porcentaje es acumulativo. Se calcula promedio entre el avance de las acciones y los controles si no hay acciones solo avance de los controles.
</t>
        </r>
      </text>
    </comment>
    <comment ref="T8" authorId="0" shapeId="0">
      <text>
        <r>
          <rPr>
            <sz val="10"/>
            <color indexed="81"/>
            <rFont val="Tahoma"/>
            <family val="2"/>
          </rPr>
          <t xml:space="preserve">El porcentaje es acumulativo. Se calcula promedio entre el avance de las acciones y los controles si no hay acciones solo avance de los controles.
</t>
        </r>
      </text>
    </comment>
    <comment ref="V8" authorId="0" shapeId="0">
      <text>
        <r>
          <rPr>
            <sz val="10"/>
            <color indexed="81"/>
            <rFont val="Tahoma"/>
            <family val="2"/>
          </rPr>
          <t xml:space="preserve">El porcentaje es acumulativo. Se calcula promedio entre el avance de las acciones y los controles si no hay acciones solo avance de los controles.
</t>
        </r>
      </text>
    </comment>
    <comment ref="Y8" authorId="0" shapeId="0">
      <text>
        <r>
          <rPr>
            <sz val="10"/>
            <color indexed="81"/>
            <rFont val="Tahoma"/>
            <family val="2"/>
          </rPr>
          <t xml:space="preserve">El porcentaje es acumulativo. Se calcula promedio entre el avance de las acciones y los controles si no hay acciones solo avance de los controles.
</t>
        </r>
      </text>
    </comment>
    <comment ref="AC8" authorId="0" shapeId="0">
      <text>
        <r>
          <rPr>
            <sz val="10"/>
            <color indexed="81"/>
            <rFont val="Tahoma"/>
            <family val="2"/>
          </rPr>
          <t xml:space="preserve">El porcentaje es acumulativo. Se calcula promedio entre el avance de las acciones y los controles si no hay acciones solo avance de los controles.
</t>
        </r>
      </text>
    </comment>
    <comment ref="AE8" authorId="0" shapeId="0">
      <text>
        <r>
          <rPr>
            <sz val="10"/>
            <color indexed="81"/>
            <rFont val="Tahoma"/>
            <family val="2"/>
          </rPr>
          <t xml:space="preserve">El porcentaje es acumulativo. Se calcula promedio entre el avance de las acciones y los controles si no hay acciones solo avance de los controles.
</t>
        </r>
      </text>
    </comment>
  </commentList>
</comments>
</file>

<file path=xl/sharedStrings.xml><?xml version="1.0" encoding="utf-8"?>
<sst xmlns="http://schemas.openxmlformats.org/spreadsheetml/2006/main" count="674" uniqueCount="423">
  <si>
    <t>Plan de Acción</t>
  </si>
  <si>
    <t>Descripción del Riesgo</t>
  </si>
  <si>
    <t>Clasificación del Riesgo</t>
  </si>
  <si>
    <t>Probabilidad Inherente</t>
  </si>
  <si>
    <t>%</t>
  </si>
  <si>
    <t>Impacto 
Inherente</t>
  </si>
  <si>
    <t>Zona de Riesgo Inherente</t>
  </si>
  <si>
    <t>Descripción del Control</t>
  </si>
  <si>
    <t>Afectación</t>
  </si>
  <si>
    <t>Probabilidad Residual</t>
  </si>
  <si>
    <t>Fórmula del Indicador</t>
  </si>
  <si>
    <t>Implementación</t>
  </si>
  <si>
    <t>Frecuencia</t>
  </si>
  <si>
    <t>Evidencia</t>
  </si>
  <si>
    <t>Gestión</t>
  </si>
  <si>
    <t>Relaciones Laborales</t>
  </si>
  <si>
    <t>Probabilidad</t>
  </si>
  <si>
    <t>Tipo de Impacto</t>
  </si>
  <si>
    <t>Descripción de Impacto</t>
  </si>
  <si>
    <t>REPORTE DE LOS AVANCES DE LAS ACCIONES EJECUTADAS</t>
  </si>
  <si>
    <t>EVIDENCIAS / PRODUCTOS ENTREGADOS</t>
  </si>
  <si>
    <t>DESCRIPCION DEL MONITOREO (ACOMPAÑAMIENTO)</t>
  </si>
  <si>
    <t>PRIMERA LINEA DE DEFENSA
 (DIRECTIVOS - RESPONSABLES DE LOS PROCESOS)</t>
  </si>
  <si>
    <t>SEGUNDA LÍNEA DE DEFENSA
(OFICINA ASESORA DE PLANEACIÓN)</t>
  </si>
  <si>
    <t>TERCERA LÍNEA DE DEFENSA
(OFICINA DE CONTROL INTERNO)</t>
  </si>
  <si>
    <t>% DE AVANCE</t>
  </si>
  <si>
    <t>DESCRIPCION DEL SEGUIMIENTO</t>
  </si>
  <si>
    <t>EVIDENCIA DEL SEGUIMIENTO</t>
  </si>
  <si>
    <t>Proceso</t>
  </si>
  <si>
    <t>Direccionamiento Estratégico</t>
  </si>
  <si>
    <t>Tecnologías de la Información y las Comunicaciones</t>
  </si>
  <si>
    <t>Conocimiento del Riesgo y Efectos del Cambio Climático</t>
  </si>
  <si>
    <t>Reducción del Riesgo y Adaptación al Cambio Climático</t>
  </si>
  <si>
    <t>Manejo de Emergencias y Desastres</t>
  </si>
  <si>
    <t>Gestión del Talento Humano</t>
  </si>
  <si>
    <t>Comunicaciones e Información Pública</t>
  </si>
  <si>
    <t>Conocimiento e Innovación</t>
  </si>
  <si>
    <t>Gestión Administrativa</t>
  </si>
  <si>
    <t>Gestión Contractual</t>
  </si>
  <si>
    <t>Gestión Jurídica</t>
  </si>
  <si>
    <t>Gestión Financiera</t>
  </si>
  <si>
    <t>Gestión Documental</t>
  </si>
  <si>
    <t>Atención al Ciudadano</t>
  </si>
  <si>
    <t>Evaluación independiente</t>
  </si>
  <si>
    <t>Control Disciplinario Interno</t>
  </si>
  <si>
    <t>Tipo de Control</t>
  </si>
  <si>
    <t>Correctivo</t>
  </si>
  <si>
    <t>Preventivo</t>
  </si>
  <si>
    <t>Detectivo</t>
  </si>
  <si>
    <t>Manual</t>
  </si>
  <si>
    <t>Documentado</t>
  </si>
  <si>
    <t>Sin Documentar</t>
  </si>
  <si>
    <t>Continua</t>
  </si>
  <si>
    <t>Opciones de Tratamiento</t>
  </si>
  <si>
    <t>Aceptar</t>
  </si>
  <si>
    <t>Evitar</t>
  </si>
  <si>
    <t>Reducir (Mitigar)</t>
  </si>
  <si>
    <t>Objetivo del Proceso:</t>
  </si>
  <si>
    <t>Proceso (Seleccione):</t>
  </si>
  <si>
    <t>Debilidades</t>
  </si>
  <si>
    <t>Fortalezas</t>
  </si>
  <si>
    <t>Amenazas</t>
  </si>
  <si>
    <t>Oportunidades</t>
  </si>
  <si>
    <t>Objetivo del Proceso</t>
  </si>
  <si>
    <t>Impacto
¿Qué?</t>
  </si>
  <si>
    <t>Causa Inmediata
¿Cómo?</t>
  </si>
  <si>
    <t>Causa Raíz
¿Por qué?</t>
  </si>
  <si>
    <t>Afectación Reputacional</t>
  </si>
  <si>
    <t>Alcance del Proceso:</t>
  </si>
  <si>
    <t>Fraude Interno</t>
  </si>
  <si>
    <t>Fraude Externo</t>
  </si>
  <si>
    <t>Fallas Tecnológicas</t>
  </si>
  <si>
    <t>Usuarios, productos y practicas, organizacionales</t>
  </si>
  <si>
    <t>Tipo de Riesgo</t>
  </si>
  <si>
    <t>Ítem</t>
  </si>
  <si>
    <t>Objetivo Estratégico</t>
  </si>
  <si>
    <t>Afectación Económica o Presupuestal</t>
  </si>
  <si>
    <t>Daños Activos Físicos por Desastres Naturales o Eventos Externos</t>
  </si>
  <si>
    <t>Ejecución y Administración de procesos</t>
  </si>
  <si>
    <t>Aleatoria</t>
  </si>
  <si>
    <t>Afectación Económica (o presupuestal) y Reputacional</t>
  </si>
  <si>
    <t>Tipo de Implementación del Control</t>
  </si>
  <si>
    <t>Documentación del Control</t>
  </si>
  <si>
    <t>Atributos de Eficiencia</t>
  </si>
  <si>
    <t>Frecuencia de Aplicación del Control</t>
  </si>
  <si>
    <t>Evidencia del Control</t>
  </si>
  <si>
    <t>Valoración de Controles</t>
  </si>
  <si>
    <t>Análisis del Riesgo Inherente</t>
  </si>
  <si>
    <t>Identificación del Riesgo</t>
  </si>
  <si>
    <t>Impacto Residual</t>
  </si>
  <si>
    <t>Zona de Riesgo Residual</t>
  </si>
  <si>
    <t>Reducir (Transferir)</t>
  </si>
  <si>
    <t>Evaluación del Riesgo - Nivel del Riesgo Residual</t>
  </si>
  <si>
    <t>Estrategias para Combatir el Riesgo</t>
  </si>
  <si>
    <t>Fecha de Implementación
(El monitoreo y seguimiento será cuatrimestral)</t>
  </si>
  <si>
    <t>Mapa de Riesgos Institucional                                                                                                                                                                                                                         Mapa de Riesgos Institucional</t>
  </si>
  <si>
    <t>Corrupción</t>
  </si>
  <si>
    <t>SI</t>
  </si>
  <si>
    <t>NO</t>
  </si>
  <si>
    <t>SI / NO</t>
  </si>
  <si>
    <t>Criterios para Calificar el Riesgo de Corrupción</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</si>
  <si>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</si>
  <si>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</si>
  <si>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</si>
  <si>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</si>
  <si>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¿Afecta la prestación del servicio?</t>
  </si>
  <si>
    <t>¿Afecta a los funcionarios del proceso?</t>
  </si>
  <si>
    <t>¿Da lugar al detrimento de la calidad de vida de la comunidad?</t>
  </si>
  <si>
    <t>¿Genera perdida de la información de la Entidad?</t>
  </si>
  <si>
    <t>¿Da lugar a procesos sancionatorios?</t>
  </si>
  <si>
    <t>¿Da lugar a procesos disciplinarios?</t>
  </si>
  <si>
    <t>¿Da lugar a procesos fiscales?</t>
  </si>
  <si>
    <t>¿Da lugar a procesos penales?</t>
  </si>
  <si>
    <t>¿Genera perdida de credibilidad del sector?</t>
  </si>
  <si>
    <t>¿Afecta la imagen regional?</t>
  </si>
  <si>
    <t>¿Afecta la imagen nacional?</t>
  </si>
  <si>
    <t>¿Genera daño ambiental?</t>
  </si>
  <si>
    <t>¿Genera perdida de recursos económicos?</t>
  </si>
  <si>
    <t>¿Genera intervención de los órganos de control, Fiscalía u otros?</t>
  </si>
  <si>
    <t>¿Ocasiona lesiones físicas o perdidas de vidas humanas?</t>
  </si>
  <si>
    <t>Respuestas Positivas</t>
  </si>
  <si>
    <t>Criterios de Impacto
(No aplica para riesgos de corrupción)</t>
  </si>
  <si>
    <t>Activo de Información</t>
  </si>
  <si>
    <t>Tipo de Activo de Información</t>
  </si>
  <si>
    <t>Amenaza
(Situación)</t>
  </si>
  <si>
    <t>Vulnerabilidad
(Causa)</t>
  </si>
  <si>
    <t>Tipo Activos de Información</t>
  </si>
  <si>
    <t>Información</t>
  </si>
  <si>
    <t>Software</t>
  </si>
  <si>
    <t>Hardware</t>
  </si>
  <si>
    <t>Servicios</t>
  </si>
  <si>
    <t>Intangibles</t>
  </si>
  <si>
    <t>Componentes de Red</t>
  </si>
  <si>
    <t>Personas</t>
  </si>
  <si>
    <t>Instalaciones</t>
  </si>
  <si>
    <t>Explicación Tipo de Activo de Información</t>
  </si>
  <si>
    <t>Explicación de la Estrategia para Combatir el Riesgo</t>
  </si>
  <si>
    <t>Caracteristicas del Riesgo de Seguridad de la Información</t>
  </si>
  <si>
    <t>MAPA DE RIESGOS INSTITUCIONAL</t>
  </si>
  <si>
    <t>Frecuencia con la cual se realiza la actividad / Se presenta el evento (para riesgos de corrupción)</t>
  </si>
  <si>
    <t>Mensaje</t>
  </si>
  <si>
    <t>Automático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</si>
  <si>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</si>
  <si>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</si>
  <si>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</si>
  <si>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</si>
  <si>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</si>
  <si>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</si>
  <si>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Diligencie la columna anterior.</t>
  </si>
  <si>
    <t>Responsable 1</t>
  </si>
  <si>
    <t>Segregación</t>
  </si>
  <si>
    <t>Periodicidad</t>
  </si>
  <si>
    <t>Proposito</t>
  </si>
  <si>
    <t>Como se realiza la Act</t>
  </si>
  <si>
    <t>Desviaciones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</si>
  <si>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</si>
  <si>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</si>
  <si>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</si>
  <si>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</si>
  <si>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</si>
  <si>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</si>
  <si>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</si>
  <si>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</si>
  <si>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</si>
  <si>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</si>
  <si>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</si>
  <si>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</si>
  <si>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</si>
  <si>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</si>
  <si>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</si>
  <si>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</si>
  <si>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Describa el control.</t>
  </si>
  <si>
    <t>Atributo</t>
  </si>
  <si>
    <t>Valor</t>
  </si>
  <si>
    <t>Calificación del Diseño del Control</t>
  </si>
  <si>
    <t>Rango de Calificación del Diseño del Control</t>
  </si>
  <si>
    <t>Acción a Realizar</t>
  </si>
  <si>
    <t>Rango de Calificación de la Ejecución del Control</t>
  </si>
  <si>
    <t>Rango Ejecución Control Corrupción</t>
  </si>
  <si>
    <t>Requiere Acciones para Fortalecer</t>
  </si>
  <si>
    <t>Solidez del Control</t>
  </si>
  <si>
    <t>Desplazamientos de Probabilidad e Impacto</t>
  </si>
  <si>
    <t>El control ayuda a disminuir directamente tanto la probabilidad como el impacto.</t>
  </si>
  <si>
    <t>El control ayuda a disminuir directamente la probabilidad e indirectamente el impacto.</t>
  </si>
  <si>
    <t>El control ayuda a disminuir directamente la probabilidad y el impacto no disminuye.</t>
  </si>
  <si>
    <t>El control no disminuye la probabilidad y el impacto disminuye directamente.</t>
  </si>
  <si>
    <t>El Control Ayuda a:</t>
  </si>
  <si>
    <t># de Filas que se Desplaza la Probabilidad en el Mapa de Calor / Riesgo</t>
  </si>
  <si>
    <t>¿Se deja evidencia o rastro de la ejecución del control, que permita a cualquier tercero con la evidencia, llegar a la misma conclusión?</t>
  </si>
  <si>
    <t>Reducir</t>
  </si>
  <si>
    <t>Compartir</t>
  </si>
  <si>
    <t>Acciones para mitigar el nivel de riesgo
(Indique al frente de la actividad, su peso porcentual) (Diligencie todas las acciones dentro de la misma celda)</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</si>
  <si>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</si>
  <si>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</si>
  <si>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</si>
  <si>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</si>
  <si>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</si>
  <si>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</si>
  <si>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</si>
  <si>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</si>
  <si>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</si>
  <si>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</si>
  <si>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</si>
  <si>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Desde la identificación y caracterización de escenarios de riesgo, el análisis de riesgos de manera general y detallada, definición de medidas de reducción de riesgo, incluidas las acciones de monitoreo de riesgos en la ciudad.</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</si>
  <si>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</si>
  <si>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</si>
  <si>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</si>
  <si>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</si>
  <si>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</si>
  <si>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</si>
  <si>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</si>
  <si>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</si>
  <si>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</si>
  <si>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</si>
  <si>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</si>
  <si>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</si>
  <si>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</si>
  <si>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</si>
  <si>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</si>
  <si>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</si>
  <si>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</si>
  <si>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</si>
  <si>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Dependencia(s) / Grupo(s) Responsable(s)</t>
  </si>
  <si>
    <t>Valoración de Controles de Corrupción                                                                                                                                                                                                                                          Valoración de Controles de Corrupción</t>
  </si>
  <si>
    <t>Proyecto de Inversión</t>
  </si>
  <si>
    <t>Plan de Acción Acuerdo 790 de 2020</t>
  </si>
  <si>
    <t>Plan Anual de Vacantes</t>
  </si>
  <si>
    <t>Plan de Previsión de Recursos Humanos</t>
  </si>
  <si>
    <t>Plan Institucional de Archivo - PINAR</t>
  </si>
  <si>
    <t>Plan de Incentivos Institucionales</t>
  </si>
  <si>
    <t>Plan de Trabajo Anual en Seguridad y Salud en el Trabajo</t>
  </si>
  <si>
    <t>Plan de Tratamiento de Riesgos de Seguridad y Privacidad de la Información</t>
  </si>
  <si>
    <t>Plan de Seguridad y Privacidad de la Información</t>
  </si>
  <si>
    <t>Plan de Mejoramiento Institucional</t>
  </si>
  <si>
    <t>Plan de Mejoramiento de Entes de Control</t>
  </si>
  <si>
    <t>Plan Anual de Auditoría</t>
  </si>
  <si>
    <t>Plan de Acción MIPG - SGC</t>
  </si>
  <si>
    <t>Otros:</t>
  </si>
  <si>
    <t>Plan Estratégico Institucional - PEI</t>
  </si>
  <si>
    <t>Plan Estratégico de Talento Humano</t>
  </si>
  <si>
    <t>Plan Estadístico Distrital</t>
  </si>
  <si>
    <t>Objetivo Estratégico Asociado al Proceso:</t>
  </si>
  <si>
    <t>Plan de Emergencias de la Entidad</t>
  </si>
  <si>
    <t>Marque con una "X" los planes, programas o proyectos asociados al Proceso:</t>
  </si>
  <si>
    <t xml:space="preserve">Otros: </t>
  </si>
  <si>
    <t>Para Bloqueo de Listas</t>
  </si>
  <si>
    <t>Plan de Gestión Integral de Residuos</t>
  </si>
  <si>
    <t>% de Avance del Proceso</t>
  </si>
  <si>
    <t>% de Avance OCI</t>
  </si>
  <si>
    <t>Punto de Riesgo</t>
  </si>
  <si>
    <t>Criterios de Impacto
(No aplica para riesgos de corrupción, LA/FT y corrupción en Trámites, OPA's y CAIP)</t>
  </si>
  <si>
    <t>% de Probabilidad Inicial</t>
  </si>
  <si>
    <t>% de Impacto Inicial</t>
  </si>
  <si>
    <t>Calculo de Probabilidad Residual (%)</t>
  </si>
  <si>
    <t>Calculo de Impacto Residual (%)</t>
  </si>
  <si>
    <t>% Inicial de Valoración del Control</t>
  </si>
  <si>
    <t>Solidez del Conjunto de  Controles</t>
  </si>
  <si>
    <t>Promedio de la Solidez del Conjunto de  Controles</t>
  </si>
  <si>
    <t>Factores Internos (Análisis DOFA)</t>
  </si>
  <si>
    <t>Factores Externos (Análisis DOFA)</t>
  </si>
  <si>
    <t>Análisis Cuantitativo del Apetito, Tolerancia y Capacidad del Riesgo</t>
  </si>
  <si>
    <t>Unidad de Medida
del Apetito, Tolerancia y Capacidad del Riesgo</t>
  </si>
  <si>
    <t>Justificación
(Explique los argumentos que justifican los valores establecidos de apetito, tolerancia y capacidad del riesgo)</t>
  </si>
  <si>
    <t>Apetito del Riesgo
(Rango de Valores)</t>
  </si>
  <si>
    <t>Tolerancia del Riesgo
(Rango de Valores)</t>
  </si>
  <si>
    <t>Capacidad del Riesgo
(Rango de Valores)</t>
  </si>
  <si>
    <t>Periodo de Tiempo de la Capacidad del Riesgo</t>
  </si>
  <si>
    <t>Responsable de Ejecutar el Control</t>
  </si>
  <si>
    <t>Sin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</si>
  <si>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</si>
  <si>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</si>
  <si>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</si>
  <si>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Atributos Informativos / Cualitativos (No afectan la valoración)</t>
  </si>
  <si>
    <t>Corrupción en Trámites, OPAs y Consultas de Acceso a la Información Pública</t>
  </si>
  <si>
    <t>Periodicidad de Ejecución del Control</t>
  </si>
  <si>
    <t>Proposito del Control</t>
  </si>
  <si>
    <t>Como se Ejecuta el Control</t>
  </si>
  <si>
    <t>Observaciones o Desviaciones Resultantes de Ejecutar el Control</t>
  </si>
  <si>
    <t>Evidencias de la Ejecución del Control</t>
  </si>
  <si>
    <t>REPORTE DE LA EJECUCIÓN DE LOS CONTROLES</t>
  </si>
  <si>
    <t>PORCENTAJE PROGRAMADO POR PERIODO</t>
  </si>
  <si>
    <t>EFICIENCIA EN LA EJECUCION DEL MAPA DE RIESGOS</t>
  </si>
  <si>
    <t>PROMEDIO CUMPLIMIENTO DEL MAPA DE RIESGOS (EFICACIA)</t>
  </si>
  <si>
    <t>Propósito del Control</t>
  </si>
  <si>
    <t>Cómo se Ejecuta el Control</t>
  </si>
  <si>
    <t>% de Avance Segunda linea</t>
  </si>
  <si>
    <t>Evidencia de los controles</t>
  </si>
  <si>
    <t xml:space="preserve">SEGUNDO REPORTE </t>
  </si>
  <si>
    <t>TERCER REPORTE</t>
  </si>
  <si>
    <t xml:space="preserve">PRIMER REPORTE </t>
  </si>
  <si>
    <t>Controles</t>
  </si>
  <si>
    <t>No. 6. Optimizar las capacidades logísticas, técnicas, institucionales y de gestión para el adecuado manejo de las emergencias o desastres asociadas a fenómenos amenazantes de diversos orígenes que se presenten en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</si>
  <si>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</si>
  <si>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</si>
  <si>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Generar conocimiento del Riesgo y los efectos de cambio climático mediante el análisis de información general y detallada para definir acciones de reducción de riesgo, adaptación al cambio climático y manejo de desastres en la ciudad.</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</si>
  <si>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</si>
  <si>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</si>
  <si>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Programa de Transparencia y Etica Pública - PTEP</t>
  </si>
  <si>
    <t>Plan Estratégico de Seguridad Vial - PESV</t>
  </si>
  <si>
    <t>Plan Anual de Adquisiciones - PAA</t>
  </si>
  <si>
    <t>Plan Institucional de Capacitación - PIC</t>
  </si>
  <si>
    <t>Plan Estratégico de Tecnologías de Información - PETI</t>
  </si>
  <si>
    <t>Plan Distrital de Gestión del Riesgo de Desastres y Cambio Climático - PDGRD-CC</t>
  </si>
  <si>
    <t xml:space="preserve">Plan de Acción de Gestión del Conocimiento y la Innovación </t>
  </si>
  <si>
    <t>Plan de Acción de Participación Ciudadana</t>
  </si>
  <si>
    <t>Plan de Acción Institucional - PAI</t>
  </si>
  <si>
    <t>Primer Reporte</t>
  </si>
  <si>
    <t>Segundo Reporte</t>
  </si>
  <si>
    <t>Tercer Reporte</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</si>
  <si>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</si>
  <si>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</si>
  <si>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9 de 9</t>
    </r>
  </si>
  <si>
    <r>
      <rPr>
        <b/>
        <sz val="10"/>
        <color theme="1"/>
        <rFont val="Century Gothic"/>
        <family val="2"/>
      </rPr>
      <t>Página:</t>
    </r>
    <r>
      <rPr>
        <sz val="10"/>
        <color theme="1"/>
        <rFont val="Century Gothic"/>
        <family val="2"/>
      </rPr>
      <t xml:space="preserve"> 1 de 9</t>
    </r>
  </si>
  <si>
    <t>No. 7. Implementación de acciones de fortalecimiento institucional para mejorar el desempeño del IDIGER en el Distrito Capital Bogotá D.C.</t>
  </si>
  <si>
    <t>No. 2. Implementación de acciones de fortalecimiento institucional para mejorar el desempeño del IDIGER en el Distrito Capital Bogotá D.C.</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</si>
  <si>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</si>
  <si>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No. 1. Generar conocimiento del Riesgo y los efectos del cambio climático mediante el análisis de información general y detallada para definir acciones de reducción de riesgo, adaptación al cambio climático y manejo de desastres en la ciudad.</t>
  </si>
  <si>
    <t>No. 3. Modernizar el sistema de Información de Gestión de Riesgos y Cambio Climático con enfoque de escenarios.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</si>
  <si>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</si>
  <si>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r>
      <rPr>
        <b/>
        <sz val="10"/>
        <color theme="1"/>
        <rFont val="Century Gothic"/>
        <family val="2"/>
      </rPr>
      <t>Página:</t>
    </r>
    <r>
      <rPr>
        <sz val="10"/>
        <color theme="1"/>
        <rFont val="Century Gothic"/>
        <family val="2"/>
      </rPr>
      <t xml:space="preserve"> 2 de 9</t>
    </r>
  </si>
  <si>
    <r>
      <rPr>
        <b/>
        <sz val="10"/>
        <color theme="1"/>
        <rFont val="Century Gothic"/>
        <family val="2"/>
      </rPr>
      <t>Muy Baja:</t>
    </r>
    <r>
      <rPr>
        <sz val="10"/>
        <color theme="1"/>
        <rFont val="Century Gothic"/>
        <family val="2"/>
      </rPr>
      <t xml:space="preserve"> La actividad que conlleva el riesgo se ejecuta como máximo 2 veces por año</t>
    </r>
  </si>
  <si>
    <r>
      <rPr>
        <b/>
        <sz val="10"/>
        <color theme="1"/>
        <rFont val="Century Gothic"/>
        <family val="2"/>
      </rPr>
      <t>Económico:</t>
    </r>
    <r>
      <rPr>
        <sz val="10"/>
        <color theme="1"/>
        <rFont val="Century Gothic"/>
        <family val="2"/>
      </rPr>
      <t xml:space="preserve"> Afectación menor a 10 SMLMV</t>
    </r>
  </si>
  <si>
    <r>
      <rPr>
        <b/>
        <sz val="10"/>
        <color theme="1"/>
        <rFont val="Century Gothic"/>
        <family val="2"/>
      </rPr>
      <t>Casi seguro:</t>
    </r>
    <r>
      <rPr>
        <sz val="10"/>
        <color theme="1"/>
        <rFont val="Century Gothic"/>
        <family val="2"/>
      </rPr>
      <t xml:space="preserve"> Mas de una vez al año.</t>
    </r>
  </si>
  <si>
    <r>
      <rPr>
        <b/>
        <sz val="10"/>
        <color theme="1"/>
        <rFont val="Century Gothic"/>
        <family val="2"/>
      </rPr>
      <t>Fuerte =</t>
    </r>
    <r>
      <rPr>
        <sz val="10"/>
        <color theme="1"/>
        <rFont val="Century Gothic"/>
        <family val="2"/>
      </rPr>
      <t xml:space="preserve"> El control se ejecuta de manera consistente por parte del responsable.</t>
    </r>
  </si>
  <si>
    <r>
      <rPr>
        <b/>
        <sz val="10"/>
        <color theme="1"/>
        <rFont val="Century Gothic"/>
        <family val="2"/>
      </rPr>
      <t>Baja:</t>
    </r>
    <r>
      <rPr>
        <sz val="10"/>
        <color theme="1"/>
        <rFont val="Century Gothic"/>
        <family val="2"/>
      </rPr>
      <t xml:space="preserve"> La actividad que conlleva el riesgo se ejecuta de 3 a 24 veces por año</t>
    </r>
  </si>
  <si>
    <r>
      <rPr>
        <b/>
        <sz val="10"/>
        <color theme="1"/>
        <rFont val="Century Gothic"/>
        <family val="2"/>
      </rPr>
      <t>Económico:</t>
    </r>
    <r>
      <rPr>
        <sz val="10"/>
        <color theme="1"/>
        <rFont val="Century Gothic"/>
        <family val="2"/>
      </rPr>
      <t xml:space="preserve"> Entre 10 y 50 SMLMV</t>
    </r>
  </si>
  <si>
    <r>
      <rPr>
        <b/>
        <sz val="10"/>
        <color theme="1"/>
        <rFont val="Century Gothic"/>
        <family val="2"/>
      </rPr>
      <t>Probable:</t>
    </r>
    <r>
      <rPr>
        <sz val="10"/>
        <color theme="1"/>
        <rFont val="Century Gothic"/>
        <family val="2"/>
      </rPr>
      <t xml:space="preserve"> Al menos una vez en el ultimo año.</t>
    </r>
  </si>
  <si>
    <r>
      <rPr>
        <b/>
        <sz val="10"/>
        <color theme="1"/>
        <rFont val="Century Gothic"/>
        <family val="2"/>
      </rPr>
      <t>Moderado =</t>
    </r>
    <r>
      <rPr>
        <sz val="10"/>
        <color theme="1"/>
        <rFont val="Century Gothic"/>
        <family val="2"/>
      </rPr>
      <t xml:space="preserve"> El control se ejecuta algunas veces por parte del responsable.</t>
    </r>
  </si>
  <si>
    <r>
      <rPr>
        <b/>
        <sz val="10"/>
        <color theme="1"/>
        <rFont val="Century Gothic"/>
        <family val="2"/>
      </rPr>
      <t>Media:</t>
    </r>
    <r>
      <rPr>
        <sz val="10"/>
        <color theme="1"/>
        <rFont val="Century Gothic"/>
        <family val="2"/>
      </rPr>
      <t xml:space="preserve"> La actividad que conlleva el riesgo se ejecuta de 24 a 500 veces por año</t>
    </r>
  </si>
  <si>
    <r>
      <rPr>
        <b/>
        <sz val="10"/>
        <color theme="1"/>
        <rFont val="Century Gothic"/>
        <family val="2"/>
      </rPr>
      <t>Económico:</t>
    </r>
    <r>
      <rPr>
        <sz val="10"/>
        <color theme="1"/>
        <rFont val="Century Gothic"/>
        <family val="2"/>
      </rPr>
      <t xml:space="preserve"> Entre 50 y 100 SMLMV</t>
    </r>
  </si>
  <si>
    <r>
      <rPr>
        <b/>
        <sz val="10"/>
        <color theme="1"/>
        <rFont val="Century Gothic"/>
        <family val="2"/>
      </rPr>
      <t>Posible:</t>
    </r>
    <r>
      <rPr>
        <sz val="10"/>
        <color theme="1"/>
        <rFont val="Century Gothic"/>
        <family val="2"/>
      </rPr>
      <t xml:space="preserve"> Al menos una vez en los últimos dos años.</t>
    </r>
  </si>
  <si>
    <r>
      <rPr>
        <b/>
        <sz val="10"/>
        <color theme="1"/>
        <rFont val="Century Gothic"/>
        <family val="2"/>
      </rPr>
      <t>Débil =</t>
    </r>
    <r>
      <rPr>
        <sz val="10"/>
        <color theme="1"/>
        <rFont val="Century Gothic"/>
        <family val="2"/>
      </rPr>
      <t xml:space="preserve"> El control no se ejecuta por parte del responsable.</t>
    </r>
  </si>
  <si>
    <r>
      <rPr>
        <b/>
        <sz val="10"/>
        <color theme="1"/>
        <rFont val="Century Gothic"/>
        <family val="2"/>
      </rPr>
      <t>Económico:</t>
    </r>
    <r>
      <rPr>
        <sz val="10"/>
        <color theme="1"/>
        <rFont val="Century Gothic"/>
        <family val="2"/>
      </rPr>
      <t xml:space="preserve"> Entre 100 y 500 SMLMV</t>
    </r>
  </si>
  <si>
    <r>
      <rPr>
        <b/>
        <sz val="10"/>
        <color theme="1"/>
        <rFont val="Century Gothic"/>
        <family val="2"/>
      </rPr>
      <t>Muy Alta:</t>
    </r>
    <r>
      <rPr>
        <sz val="10"/>
        <color theme="1"/>
        <rFont val="Century Gothic"/>
        <family val="2"/>
      </rPr>
      <t xml:space="preserve"> La actividad que conlleva el riesgo se ejecuta más de 5000 veces por año</t>
    </r>
  </si>
  <si>
    <r>
      <rPr>
        <b/>
        <sz val="10"/>
        <color theme="1"/>
        <rFont val="Century Gothic"/>
        <family val="2"/>
      </rPr>
      <t>Económico:</t>
    </r>
    <r>
      <rPr>
        <sz val="10"/>
        <color theme="1"/>
        <rFont val="Century Gothic"/>
        <family val="2"/>
      </rPr>
      <t xml:space="preserve"> Mayor a 500 SMLMV</t>
    </r>
  </si>
  <si>
    <r>
      <rPr>
        <b/>
        <sz val="10"/>
        <color theme="1"/>
        <rFont val="Century Gothic"/>
        <family val="2"/>
      </rPr>
      <t>Rara vez:</t>
    </r>
    <r>
      <rPr>
        <sz val="10"/>
        <color theme="1"/>
        <rFont val="Century Gothic"/>
        <family val="2"/>
      </rPr>
      <t xml:space="preserve"> No se ha presentado en los últimos cinco años.</t>
    </r>
  </si>
  <si>
    <r>
      <rPr>
        <b/>
        <sz val="10"/>
        <color theme="1"/>
        <rFont val="Century Gothic"/>
        <family val="2"/>
      </rPr>
      <t>Reputacional:</t>
    </r>
    <r>
      <rPr>
        <sz val="10"/>
        <color theme="1"/>
        <rFont val="Century Gothic"/>
        <family val="2"/>
      </rPr>
      <t xml:space="preserve"> El riesgo afecta la imagen de alguna área de la organización</t>
    </r>
  </si>
  <si>
    <r>
      <rPr>
        <b/>
        <sz val="10"/>
        <color theme="1"/>
        <rFont val="Century Gothic"/>
        <family val="2"/>
      </rPr>
      <t>Reputacional:</t>
    </r>
    <r>
      <rPr>
        <sz val="10"/>
        <color theme="1"/>
        <rFont val="Century Gothic"/>
        <family val="2"/>
      </rPr>
      <t xml:space="preserve"> El riesgo afecta la imagen de la entidad internamente, de conocimiento general, nivel interno, de junta directiva y accionistas y/o de proveedores</t>
    </r>
  </si>
  <si>
    <r>
      <rPr>
        <b/>
        <sz val="10"/>
        <color theme="1"/>
        <rFont val="Century Gothic"/>
        <family val="2"/>
      </rPr>
      <t>Reputacional:</t>
    </r>
    <r>
      <rPr>
        <sz val="10"/>
        <color theme="1"/>
        <rFont val="Century Gothic"/>
        <family val="2"/>
      </rPr>
      <t xml:space="preserve"> El riesgo afecta la imagen de la entidad con algunos usuarios de relevancia frente al logro de los objetivos</t>
    </r>
  </si>
  <si>
    <r>
      <rPr>
        <b/>
        <sz val="10"/>
        <color theme="1"/>
        <rFont val="Century Gothic"/>
        <family val="2"/>
      </rPr>
      <t>Reputacional:</t>
    </r>
    <r>
      <rPr>
        <sz val="10"/>
        <color theme="1"/>
        <rFont val="Century Gothic"/>
        <family val="2"/>
      </rPr>
      <t xml:space="preserve"> El riesgo afecta la imagen de de la entidad con efecto publicitario sostenido a nivel de sector administrativo, nivel departamental o municipal</t>
    </r>
  </si>
  <si>
    <r>
      <rPr>
        <b/>
        <sz val="10"/>
        <color theme="1"/>
        <rFont val="Century Gothic"/>
        <family val="2"/>
      </rPr>
      <t>Reputacional:</t>
    </r>
    <r>
      <rPr>
        <sz val="10"/>
        <color theme="1"/>
        <rFont val="Century Gothic"/>
        <family val="2"/>
      </rPr>
      <t xml:space="preserve"> El riesgo afecta la imagen de la entidad a nivel nacional, con efecto publicitarios sostenible a nivel país</t>
    </r>
  </si>
  <si>
    <t>Gestión - Seguridad de la Información (Pérdida de la Disponibilidad)</t>
  </si>
  <si>
    <t>Gestión - Estratégico</t>
  </si>
  <si>
    <t>Gestión - Seguridad de la Información (Pérdida de Confidencialidad)</t>
  </si>
  <si>
    <t>Gestión - Seguridad de la Información (Pérdida de la Integridad)</t>
  </si>
  <si>
    <t>Gestión - Fiscal</t>
  </si>
  <si>
    <t>Corrupción - LA/FT/FPADM</t>
  </si>
  <si>
    <t>Gestión - Fuga de Capital Intelectual</t>
  </si>
  <si>
    <t>Gestión - Incumplimiento Normativo</t>
  </si>
  <si>
    <t>Corrupción - Conflictos de Interés</t>
  </si>
  <si>
    <r>
      <rPr>
        <b/>
        <sz val="10"/>
        <color theme="1"/>
        <rFont val="Century Gothic"/>
        <family val="2"/>
      </rPr>
      <t>Improbable:</t>
    </r>
    <r>
      <rPr>
        <sz val="10"/>
        <color theme="1"/>
        <rFont val="Century Gothic"/>
        <family val="2"/>
      </rPr>
      <t xml:space="preserve"> Al menos una vez en los últimos cinco años.</t>
    </r>
  </si>
  <si>
    <t>Sin Registro</t>
  </si>
  <si>
    <t>Con Registro</t>
  </si>
  <si>
    <r>
      <rPr>
        <b/>
        <sz val="10"/>
        <color theme="1"/>
        <rFont val="Century Gothic"/>
        <family val="2"/>
      </rPr>
      <t>Alta:</t>
    </r>
    <r>
      <rPr>
        <sz val="10"/>
        <color theme="1"/>
        <rFont val="Century Gothic"/>
        <family val="2"/>
      </rPr>
      <t xml:space="preserve"> La actividad que conlleva el riesgo se ejecuta mínimo 500 y máximo 5000 veces por año</t>
    </r>
  </si>
  <si>
    <r>
      <rPr>
        <b/>
        <sz val="10"/>
        <color theme="1"/>
        <rFont val="Century Gothic"/>
        <family val="2"/>
      </rPr>
      <t>Página:</t>
    </r>
    <r>
      <rPr>
        <sz val="10"/>
        <color theme="1"/>
        <rFont val="Century Gothic"/>
        <family val="2"/>
      </rPr>
      <t xml:space="preserve"> 3 de 9</t>
    </r>
  </si>
  <si>
    <r>
      <rPr>
        <b/>
        <sz val="10"/>
        <color theme="1"/>
        <rFont val="Century Gothic"/>
        <family val="2"/>
      </rPr>
      <t>Página:</t>
    </r>
    <r>
      <rPr>
        <sz val="10"/>
        <color theme="1"/>
        <rFont val="Century Gothic"/>
        <family val="2"/>
      </rPr>
      <t xml:space="preserve"> 4 de 9</t>
    </r>
  </si>
  <si>
    <r>
      <rPr>
        <b/>
        <sz val="10"/>
        <color theme="1"/>
        <rFont val="Century Gothic"/>
        <family val="2"/>
      </rPr>
      <t>Página:</t>
    </r>
    <r>
      <rPr>
        <sz val="10"/>
        <color theme="1"/>
        <rFont val="Century Gothic"/>
        <family val="2"/>
      </rPr>
      <t xml:space="preserve"> 5 de 9</t>
    </r>
  </si>
  <si>
    <r>
      <rPr>
        <b/>
        <sz val="11"/>
        <color theme="1"/>
        <rFont val="Century Gothic"/>
        <family val="2"/>
      </rPr>
      <t>Código:</t>
    </r>
    <r>
      <rPr>
        <sz val="11"/>
        <color theme="1"/>
        <rFont val="Century Gothic"/>
        <family val="2"/>
      </rPr>
      <t xml:space="preserve"> DE-FT-13</t>
    </r>
  </si>
  <si>
    <r>
      <rPr>
        <b/>
        <sz val="11"/>
        <color theme="1"/>
        <rFont val="Century Gothic"/>
        <family val="2"/>
      </rPr>
      <t>Versión:</t>
    </r>
    <r>
      <rPr>
        <sz val="11"/>
        <color theme="1"/>
        <rFont val="Century Gothic"/>
        <family val="2"/>
      </rPr>
      <t xml:space="preserve"> 16</t>
    </r>
  </si>
  <si>
    <r>
      <rPr>
        <b/>
        <sz val="11"/>
        <color theme="1"/>
        <rFont val="Century Gothic"/>
        <family val="2"/>
      </rPr>
      <t>Página:</t>
    </r>
    <r>
      <rPr>
        <sz val="11"/>
        <color theme="1"/>
        <rFont val="Century Gothic"/>
        <family val="2"/>
      </rPr>
      <t xml:space="preserve"> 8 de 9</t>
    </r>
  </si>
  <si>
    <r>
      <rPr>
        <b/>
        <sz val="10"/>
        <color theme="1"/>
        <rFont val="Century Gothic"/>
        <family val="2"/>
      </rPr>
      <t>Página:</t>
    </r>
    <r>
      <rPr>
        <sz val="10"/>
        <color theme="1"/>
        <rFont val="Century Gothic"/>
        <family val="2"/>
      </rPr>
      <t xml:space="preserve"> 6 de 9</t>
    </r>
  </si>
  <si>
    <r>
      <rPr>
        <b/>
        <sz val="10"/>
        <color theme="1"/>
        <rFont val="Century Gothic"/>
        <family val="2"/>
      </rPr>
      <t>Página:</t>
    </r>
    <r>
      <rPr>
        <sz val="10"/>
        <color theme="1"/>
        <rFont val="Century Gothic"/>
        <family val="2"/>
      </rPr>
      <t xml:space="preserve"> 7 de 9</t>
    </r>
  </si>
  <si>
    <r>
      <rPr>
        <b/>
        <sz val="10"/>
        <rFont val="Century Gothic"/>
        <family val="2"/>
      </rPr>
      <t>Vigente desde:</t>
    </r>
    <r>
      <rPr>
        <sz val="10"/>
        <rFont val="Century Gothic"/>
        <family val="2"/>
      </rPr>
      <t xml:space="preserve"> 30/11/2024</t>
    </r>
  </si>
  <si>
    <r>
      <rPr>
        <b/>
        <sz val="11"/>
        <rFont val="Century Gothic"/>
        <family val="2"/>
      </rPr>
      <t>Vigente desde:</t>
    </r>
    <r>
      <rPr>
        <sz val="11"/>
        <rFont val="Century Gothic"/>
        <family val="2"/>
      </rPr>
      <t xml:space="preserve"> 30/11/2024</t>
    </r>
  </si>
  <si>
    <r>
      <rPr>
        <b/>
        <sz val="10"/>
        <color theme="1"/>
        <rFont val="Century Gothic"/>
        <family val="2"/>
      </rPr>
      <t>Vigente desde:</t>
    </r>
    <r>
      <rPr>
        <sz val="10"/>
        <rFont val="Century Gothic"/>
        <family val="2"/>
      </rPr>
      <t xml:space="preserve"> 30/11/2024</t>
    </r>
  </si>
  <si>
    <r>
      <rPr>
        <b/>
        <sz val="10"/>
        <color theme="1"/>
        <rFont val="Century Gothic"/>
        <family val="2"/>
      </rPr>
      <t>Vigente desde:</t>
    </r>
    <r>
      <rPr>
        <sz val="10"/>
        <color rgb="FFFF0000"/>
        <rFont val="Century Gothic"/>
        <family val="2"/>
      </rPr>
      <t xml:space="preserve"> </t>
    </r>
    <r>
      <rPr>
        <sz val="10"/>
        <rFont val="Century Gothic"/>
        <family val="2"/>
      </rPr>
      <t>30/11/2024</t>
    </r>
  </si>
  <si>
    <r>
      <rPr>
        <b/>
        <sz val="10"/>
        <color theme="1"/>
        <rFont val="Century Gothic"/>
        <family val="2"/>
      </rPr>
      <t>Vigente desde:</t>
    </r>
    <r>
      <rPr>
        <sz val="10"/>
        <color theme="1"/>
        <rFont val="Century Gothic"/>
        <family val="2"/>
      </rPr>
      <t xml:space="preserve"> </t>
    </r>
    <r>
      <rPr>
        <sz val="10"/>
        <rFont val="Century Gothic"/>
        <family val="2"/>
      </rPr>
      <t>30/11/2024</t>
    </r>
  </si>
  <si>
    <r>
      <rPr>
        <b/>
        <sz val="10"/>
        <color theme="1"/>
        <rFont val="Century Gothic"/>
        <family val="2"/>
      </rPr>
      <t xml:space="preserve">Vigente desde: </t>
    </r>
    <r>
      <rPr>
        <sz val="10"/>
        <rFont val="Century Gothic"/>
        <family val="2"/>
      </rPr>
      <t>30/11/2024</t>
    </r>
  </si>
  <si>
    <r>
      <rPr>
        <b/>
        <sz val="10"/>
        <color theme="1"/>
        <rFont val="Century Gothic"/>
        <family val="2"/>
      </rPr>
      <t>Vigente desde:</t>
    </r>
    <r>
      <rPr>
        <sz val="10"/>
        <color theme="1"/>
        <rFont val="Century Gothic"/>
        <family val="2"/>
      </rPr>
      <t xml:space="preserve"> 30/11/2024</t>
    </r>
  </si>
  <si>
    <t>Acciones para Mitigar el Nivel de Riesgo</t>
  </si>
  <si>
    <t xml:space="preserve">Descripción del Control
</t>
  </si>
  <si>
    <t>Falta de un espacio fisico y privado para atender los testimonios y/o versiones libres en los procesos disciplinarios.</t>
  </si>
  <si>
    <t xml:space="preserve"> Insuficiencia de personal para atender el volumen de casos y actividades conexas que se tramitan en la  Oficina  de Control Disciplinario Interno.</t>
  </si>
  <si>
    <t>Existencia de protocolos que permiten dotar de transparencia en las actuaciones disciplinarias.</t>
  </si>
  <si>
    <t>Equipo tecnológico  que facilita la creación de una copia digitalizada de expedientes disciplinarios de manera concomitante a la conformación del expediente físico.</t>
  </si>
  <si>
    <t>Base de Datos  que posibilita el control de  los términos procesales  como también el seguimiento de las actuaciones por parte de la Jefe de Oficina de Control Disciplinario Interno.</t>
  </si>
  <si>
    <t>Aprovechamiento de la oferta de  capacitación para fortalecer las capacidades del equipo de trabajo y abordar las situaciones que ponen en riesgo el proceso disciplinario.</t>
  </si>
  <si>
    <t>Digitalización permanente de expedientes en etapa activa, para garantizar la conservación de la información a través del NAS y el SID.</t>
  </si>
  <si>
    <t xml:space="preserve"> Nulidades procesales derivadas de la violación  del principio de confidencialidad al carecer de espacios privados o no controlados  de encuentro de los funcionarios y/o colaboradores adscritos al área con los sujetos procesales.</t>
  </si>
  <si>
    <t>Alteración de los expedientes físicos, cercenación de páginas o destrucción de los mismos.</t>
  </si>
  <si>
    <t>X</t>
  </si>
  <si>
    <t xml:space="preserve">En la etapa de estudio de la queja disciplinaria y/o en el momento de proferir decisión de fondo en la investigación disciplinaria  </t>
  </si>
  <si>
    <t>1. Decisiones disciplinarias contrarias a derecho.</t>
  </si>
  <si>
    <t>1. Desconocimiento de valores institucionales por parte de quienes intervienen en el proceso disciplinario. 
2. Desconocimiento de la normatividad vigente
3. Violación de la reserva disciplinaria</t>
  </si>
  <si>
    <t>Rara vez: No se ha presentado en los últimos cinco años.</t>
  </si>
  <si>
    <t>Etapa de instrucción: indagación e investigación disciplinaria</t>
  </si>
  <si>
    <t>1. Perdida de la acción disciplinaria por el fenómeno de la prescripción. 
2. No generar el debido impulso procesal en las investigaciones disciplinarias.</t>
  </si>
  <si>
    <t>1. Demora o no suministro  de Información solicitada a terceros (entidades privadas, públicas, entes de control, etc) que impiden tomar un decisión.
2. Inexistencia de estrategia de priorización de procesos de acuerdo con la  fecha de hechos que son objeto de investigación
3. Estudio de caso complejo en los que se investigan más de una conducta u omisión o que involucran más de un implicado.
4. Inexistencia de personal profesional de planta o contratado que permita efectuar la proyección y trámite en los procesos disciplinarios.
5. Personal vinculado sin experiencia en disciplinarios.
6. Falta de seguimiento a los procesos disciplinarios.
7. La decisión proyetada no es aprobada por la autoridad discipinaria.</t>
  </si>
  <si>
    <t xml:space="preserve">Posibilidad de afectación reputacional para la entidad, por el incumplimiento de los términos procesales establecidos en la normatividad legal vigente, a causa de la inefectividad de los controles dispuestos  para el cumplimiento de los fines del proceso disciplinario </t>
  </si>
  <si>
    <t>Media: La actividad que conlleva el riesgo se ejecuta de 24 a 500 veces por año</t>
  </si>
  <si>
    <t>Reputacional: El riesgo afecta la imagen de de la entidad con efecto publicitario sostenido a nivel de sector administrativo, nivel departamental o municipal</t>
  </si>
  <si>
    <t>2</t>
  </si>
  <si>
    <t>3</t>
  </si>
  <si>
    <t>8</t>
  </si>
  <si>
    <t>unidad (etapas)</t>
  </si>
  <si>
    <t>En cuanto a la capacidad del riesgo se está midiendo a partir de un promedio de los expedientes disciplinarios que se han conocido por vigencia (ultimos cuatro años), para luego llevar el calculo de a acuerdo con el periodo establecido para este informe (cuatrimestral). En cuanto a la tolerancia se ha realizado el mismo ejercicio, promediado el numero de expedientes disciplinarios que en el ultimo cuaternio han estado expuestos a ese riesgo.</t>
  </si>
  <si>
    <t>Correo Electrónico Institucional</t>
  </si>
  <si>
    <t>Correo electrónico / expedientes disciplinarios</t>
  </si>
  <si>
    <t>Se contrasta con lo ordenado en la Casilla de Observaciones de la Base de Datos - Procesos Disciplinarios Activos</t>
  </si>
  <si>
    <t>Jefe de la OCDI</t>
  </si>
  <si>
    <t>A demanda</t>
  </si>
  <si>
    <t>Mitigar un posible conflicto de intereses en las decisiones adoptadas al interior de los procesos disciplinarios</t>
  </si>
  <si>
    <t>1. A partir de la comisión del proceso disciplinario al profesional de la Oficina se suscribe el Formato declaración juramentada de conflicto de intereses. 
2. Revisión por el Jefe de Oficina Control Disciplinario Interno de los actos administrativos proyectados por el profesional comisionado lo cual queda consignado en la trazabilidad de los correos electrónicos</t>
  </si>
  <si>
    <t>Se presentan las observaciones por parte de la Jefe OCDI y se devuelven para las correcciones del caso</t>
  </si>
  <si>
    <t>1. Formato declaración juramentada de conflicto de intereses por parte del profesional comisionado. 
2. Correos electrónicos entre el Jefe de Oficina Control Disciplinario Interno y profesional comisionado el cual demuestre la revisión y aprobación del acto administrativo y la mitigación a conflicto de intereses.</t>
  </si>
  <si>
    <t>Jefe de la OCDI, profesional comisionado y/o contratista de apoyo</t>
  </si>
  <si>
    <t>Restringir el acceso a los expedientes disciplinarios para el personal no autorizado</t>
  </si>
  <si>
    <t>1. Solicitarle al ciudadano(a) que presente su cédula de ciudadanía. 
2. Solicitarle que indique el número de proceso que quiere consultar o del cual se quiere notificar.
3. Se verifica en el expediente disciplinario si la persona es sujeto procesal o no.
4. Los usuarios no pueden sacar ni un solo folio de los expedientes. Siempre debe existir la vigilancia permanente de un funcionario o colaborador de la OCDI. 
5. Los únicos que pueden consultar expedientes son los investigados, sus defensores o las autoridades que así lo demanden.
6. Una vez hecho lo anterior, se procede a diligenciar el formato de acta de consulta ya se de sujeto procesal o de persona no autorizado</t>
  </si>
  <si>
    <t>En caso de que no acredite la calidad de sujeto procesal o no se demuestre el interés legítimo, no se le permitirá el acceso a la consulta del expediente.</t>
  </si>
  <si>
    <t>1. Acta de Consulta, (CD-FT-01 Formato Registro de consultas presenciales no autorizadas V1)
2. Acta de Consulta , (CD-FT-44 Formato Constancia de consulta presencial de expediente disciplinario V1)</t>
  </si>
  <si>
    <t>Fuerte = El control se ejecuta de manera consistente por parte del responsable.</t>
  </si>
  <si>
    <t>15 de agosto de 2024 y 15 de diciembre de 2024</t>
  </si>
  <si>
    <t>1. Fortalecimiento de la Base de Datos de los procesos activos, en materia de seguimiento a los términos e impulso procesal.</t>
  </si>
  <si>
    <t>Oficina Control Disciplinario Interno</t>
  </si>
  <si>
    <t>Realizara una revisión mensual en la Base de Datos del Google Drive denominada Procesos Disciplinarios Activos con la finalidad de generar el impulso procesal a las investigaciones disciplinarias y así mitigar la ocurrencia del fenómeno de la prescripción como también la pérdida del término probatorio.</t>
  </si>
  <si>
    <t>TRIMESTRALMENTE</t>
  </si>
  <si>
    <t xml:space="preserve">1. LA JEFE DE OFICINA DE CONTROL DISCIPLINARIO INTERNO IMPLEMENTARÁ REVISIÓN Y VERIFICACIÓN AL FORMATO CD-FT-02  Control previo a reparto y/o comisión - existencia de posibles impedimentos o conflicto de intereses V2 CON LA FINALIDAD DE prevenir conflicto de intereses en las decisiones adoptadas en los procesos disciplinarios, tanto por parte de quienes sustancian como por la misma autoridad disciplinaria. </t>
  </si>
  <si>
    <t xml:space="preserve">Posibilidad de afectación reputacional por la adopción de decisiones disciplinarias  contrarias a derecho,  y/o con la finalidad de favorecer un interés propio o de terceros. </t>
  </si>
  <si>
    <t xml:space="preserve">mensualmente </t>
  </si>
  <si>
    <t xml:space="preserve">El jefe de la Oficina de Control Disciplinario Interno </t>
  </si>
  <si>
    <t>genera el impulso procesal a las investigaciones disciplinarias con el fin de  mitigar la ocurrencia del fenómeno de la prescripción como también la pérdida del término probatorio.</t>
  </si>
  <si>
    <t>se presentan las observaciones por parte de la jefe ocdi en la base de datos del google drive denominada procesos disciplinarios activos</t>
  </si>
  <si>
    <t>control 1: base de datos google drive,  en las últimas columnas  se evidencia el seguimiento por parte de la jefe de oficina de control disciplinario interno, no obstante, la base de datos está amparada bajo reserva legal  del que trata el artículo 115 CGD por cuanto se resguarda la información sensible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</si>
</sst>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1" x14ac:knownFonts="1">
    <font>
      <sz val="11"/>
      <color theme="1"/>
      <name val="Calibri"/>
      <family val="2"/>
      <scheme val="minor"/>
    </font>
    <font>
      <sz val="11"/>
      <color theme="1"/>
      <name val="Calibri"/>
      <family val="2"/>
      <scheme val="minor"/>
    </font>
    <font>
      <b/>
      <sz val="9"/>
      <color indexed="81"/>
      <name val="Tahoma"/>
      <family val="2"/>
    </font>
    <font>
      <sz val="8"/>
      <color theme="1"/>
      <name val="Century Gothic"/>
      <family val="2"/>
    </font>
    <font>
      <b/>
      <sz val="11"/>
      <color theme="1"/>
      <name val="Century Gothic"/>
      <family val="2"/>
    </font>
    <font>
      <sz val="11"/>
      <color theme="1"/>
      <name val="Arial"/>
      <family val="2"/>
    </font>
    <font>
      <b/>
      <sz val="9"/>
      <color theme="1"/>
      <name val="Century Gothic"/>
      <family val="2"/>
    </font>
    <font>
      <sz val="7"/>
      <color theme="1"/>
      <name val="Century Gothic"/>
      <family val="2"/>
    </font>
    <font>
      <sz val="11"/>
      <color rgb="FF000000"/>
      <name val="Arial"/>
      <family val="2"/>
    </font>
    <font>
      <sz val="9"/>
      <color indexed="81"/>
      <name val="Tahoma"/>
      <family val="2"/>
    </font>
    <font>
      <b/>
      <sz val="10"/>
      <name val="Century Gothic"/>
      <family val="2"/>
    </font>
    <font>
      <sz val="10"/>
      <color theme="1"/>
      <name val="Century Gothic"/>
      <family val="2"/>
    </font>
    <font>
      <b/>
      <sz val="10"/>
      <color theme="1"/>
      <name val="Century Gothic"/>
      <family val="2"/>
    </font>
    <font>
      <sz val="11"/>
      <color theme="1"/>
      <name val="Century Gothic"/>
      <family val="2"/>
    </font>
    <font>
      <sz val="10"/>
      <name val="Century Gothic"/>
      <family val="2"/>
    </font>
    <font>
      <b/>
      <sz val="11"/>
      <name val="Century Gothic"/>
      <family val="2"/>
    </font>
    <font>
      <sz val="9"/>
      <color theme="1"/>
      <name val="Century Gothic"/>
      <family val="2"/>
    </font>
    <font>
      <b/>
      <sz val="14"/>
      <color theme="1"/>
      <name val="Century Gothic"/>
      <family val="2"/>
    </font>
    <font>
      <b/>
      <sz val="12"/>
      <name val="Century Gothic"/>
      <family val="2"/>
    </font>
    <font>
      <b/>
      <sz val="16"/>
      <name val="Century Gothic"/>
      <family val="2"/>
    </font>
    <font>
      <b/>
      <sz val="18"/>
      <name val="Century Gothic"/>
      <family val="2"/>
    </font>
    <font>
      <sz val="10"/>
      <color rgb="FFFF0000"/>
      <name val="Century Gothic"/>
      <family val="2"/>
    </font>
    <font>
      <sz val="12"/>
      <color theme="1"/>
      <name val="Century Gothic"/>
      <family val="2"/>
    </font>
    <font>
      <b/>
      <sz val="12"/>
      <color theme="0"/>
      <name val="Century Gothic"/>
      <family val="2"/>
    </font>
    <font>
      <b/>
      <sz val="12"/>
      <color theme="1"/>
      <name val="Century Gothic"/>
      <family val="2"/>
    </font>
    <font>
      <sz val="11"/>
      <name val="Century Gothic"/>
      <family val="2"/>
    </font>
    <font>
      <b/>
      <sz val="11"/>
      <color theme="0"/>
      <name val="Century Gothic"/>
      <family val="2"/>
    </font>
    <font>
      <b/>
      <sz val="22"/>
      <color theme="0"/>
      <name val="Century Gothic"/>
      <family val="2"/>
    </font>
    <font>
      <sz val="14"/>
      <color theme="1"/>
      <name val="Century Gothic"/>
      <family val="2"/>
    </font>
    <font>
      <b/>
      <sz val="14"/>
      <name val="Century Gothic"/>
      <family val="2"/>
    </font>
    <font>
      <b/>
      <sz val="13"/>
      <name val="Century Gothic"/>
      <family val="2"/>
    </font>
    <font>
      <b/>
      <sz val="13"/>
      <color theme="1"/>
      <name val="Century Gothic"/>
      <family val="2"/>
    </font>
    <font>
      <b/>
      <sz val="10"/>
      <color theme="0"/>
      <name val="Century Gothic"/>
      <family val="2"/>
    </font>
    <font>
      <b/>
      <sz val="22"/>
      <name val="Century Gothic"/>
      <family val="2"/>
    </font>
    <font>
      <b/>
      <sz val="9"/>
      <color theme="0"/>
      <name val="Century Gothic"/>
      <family val="2"/>
    </font>
    <font>
      <sz val="11"/>
      <color theme="0"/>
      <name val="Century Gothic"/>
      <family val="2"/>
    </font>
    <font>
      <sz val="13"/>
      <name val="Century Gothic"/>
      <family val="2"/>
    </font>
    <font>
      <sz val="10"/>
      <color indexed="81"/>
      <name val="Tahoma"/>
      <family val="2"/>
    </font>
    <font>
      <b/>
      <sz val="18"/>
      <color theme="1"/>
      <name val="Century Gothic"/>
      <family val="2"/>
    </font>
    <font>
      <b/>
      <sz val="20"/>
      <name val="Century Gothic"/>
      <family val="2"/>
    </font>
    <font>
      <sz val="11"/>
      <name val="Calibri"/>
      <family val="2"/>
    </font>
  </fonts>
  <fills count="1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00B0F0"/>
        <bgColor rgb="FFA7CA56"/>
      </patternFill>
    </fill>
    <fill>
      <patternFill patternType="solid">
        <fgColor theme="0" tint="-4.9989318521683403E-2"/>
        <bgColor indexed="64"/>
      </patternFill>
    </fill>
    <fill>
      <patternFill patternType="solid">
        <fgColor rgb="FF00B050"/>
        <bgColor indexed="64"/>
      </patternFill>
    </fill>
    <fill>
      <patternFill patternType="solid">
        <fgColor theme="0" tint="-4.9989318521683403E-2"/>
        <bgColor rgb="FFFEF2CB"/>
      </patternFill>
    </fill>
    <fill>
      <patternFill patternType="solid">
        <fgColor theme="0" tint="-4.9989318521683403E-2"/>
        <bgColor rgb="FFEFEFEF"/>
      </patternFill>
    </fill>
    <fill>
      <patternFill patternType="solid">
        <fgColor theme="0" tint="-0.14999847407452621"/>
        <bgColor indexed="64"/>
      </patternFill>
    </fill>
    <fill>
      <patternFill patternType="solid">
        <fgColor theme="0" tint="-0.14999847407452621"/>
        <bgColor rgb="FFA7CA56"/>
      </patternFill>
    </fill>
    <fill>
      <patternFill patternType="solid">
        <fgColor theme="9" tint="-0.249977111117893"/>
        <bgColor indexed="64"/>
      </patternFill>
    </fill>
    <fill>
      <patternFill patternType="solid">
        <fgColor rgb="FFFFC000"/>
        <bgColor indexed="64"/>
      </patternFill>
    </fill>
    <fill>
      <patternFill patternType="solid">
        <fgColor theme="9" tint="-0.249977111117893"/>
        <bgColor rgb="FFA7CA56"/>
      </patternFill>
    </fill>
    <fill>
      <patternFill patternType="solid">
        <fgColor rgb="FFFFC000"/>
        <bgColor rgb="FFA7CA56"/>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9" fontId="1" fillId="0" borderId="0" applyFont="0" applyFill="0" applyBorder="0" applyAlignment="0" applyProtection="0"/>
    <xf numFmtId="0" fontId="5" fillId="0" borderId="0"/>
    <xf numFmtId="0" fontId="8" fillId="0" borderId="0"/>
    <xf numFmtId="9" fontId="8" fillId="0" borderId="0" applyFont="0" applyFill="0" applyBorder="0" applyAlignment="0" applyProtection="0"/>
  </cellStyleXfs>
  <cellXfs count="260">
    <xf numFmtId="0" fontId="0" fillId="0" borderId="0" xfId="0"/>
    <xf numFmtId="0" fontId="6" fillId="7" borderId="1" xfId="2" applyFont="1" applyFill="1" applyBorder="1" applyAlignment="1" applyProtection="1">
      <alignment horizontal="center" vertical="center" wrapText="1"/>
      <protection hidden="1"/>
    </xf>
    <xf numFmtId="0" fontId="6" fillId="7" borderId="1" xfId="2" applyFont="1" applyFill="1" applyBorder="1" applyAlignment="1" applyProtection="1">
      <alignment horizontal="center" vertical="center"/>
      <protection hidden="1"/>
    </xf>
    <xf numFmtId="0" fontId="7" fillId="5" borderId="1" xfId="2" applyFont="1" applyFill="1" applyBorder="1" applyAlignment="1" applyProtection="1">
      <alignment horizontal="left" vertical="center" wrapText="1"/>
      <protection hidden="1"/>
    </xf>
    <xf numFmtId="0" fontId="7" fillId="0" borderId="1" xfId="2" applyFont="1" applyBorder="1" applyAlignment="1" applyProtection="1">
      <alignment horizontal="justify" vertical="center" wrapText="1"/>
      <protection hidden="1"/>
    </xf>
    <xf numFmtId="0" fontId="7" fillId="0" borderId="1" xfId="2" applyFont="1" applyBorder="1" applyAlignment="1" applyProtection="1">
      <alignment horizontal="justify" vertical="center"/>
      <protection hidden="1"/>
    </xf>
    <xf numFmtId="0" fontId="3" fillId="0" borderId="0" xfId="0" applyFont="1" applyAlignment="1">
      <alignment horizontal="center"/>
    </xf>
    <xf numFmtId="0" fontId="4" fillId="0" borderId="0" xfId="0" applyFont="1" applyAlignment="1">
      <alignment horizontal="center" vertical="center" wrapText="1"/>
    </xf>
    <xf numFmtId="0" fontId="13" fillId="2" borderId="0" xfId="0" applyFont="1" applyFill="1" applyProtection="1">
      <protection hidden="1"/>
    </xf>
    <xf numFmtId="0" fontId="13" fillId="0" borderId="0" xfId="0" applyFont="1" applyProtection="1">
      <protection hidden="1"/>
    </xf>
    <xf numFmtId="0" fontId="13" fillId="2" borderId="0" xfId="0" applyFont="1" applyFill="1" applyAlignment="1" applyProtection="1">
      <alignment horizontal="center" vertical="center"/>
      <protection hidden="1"/>
    </xf>
    <xf numFmtId="0" fontId="13" fillId="2" borderId="0" xfId="0" applyFont="1" applyFill="1" applyAlignment="1" applyProtection="1">
      <alignment horizontal="left" vertical="center"/>
      <protection hidden="1"/>
    </xf>
    <xf numFmtId="0" fontId="4" fillId="2" borderId="0" xfId="0" applyFont="1" applyFill="1" applyAlignment="1" applyProtection="1">
      <alignment horizontal="center" vertical="center"/>
      <protection hidden="1"/>
    </xf>
    <xf numFmtId="0" fontId="13" fillId="2" borderId="0" xfId="0" applyFont="1" applyFill="1" applyAlignment="1" applyProtection="1">
      <alignment vertical="center"/>
      <protection hidden="1"/>
    </xf>
    <xf numFmtId="0" fontId="4" fillId="0" borderId="0" xfId="0" applyFont="1" applyAlignment="1" applyProtection="1">
      <alignment horizontal="left" vertical="center"/>
      <protection hidden="1"/>
    </xf>
    <xf numFmtId="9" fontId="17" fillId="6" borderId="11" xfId="1" applyFont="1" applyFill="1" applyBorder="1" applyAlignment="1" applyProtection="1">
      <alignment horizontal="center" vertical="center"/>
      <protection hidden="1"/>
    </xf>
    <xf numFmtId="0" fontId="13" fillId="0" borderId="0" xfId="0" applyFont="1" applyAlignment="1" applyProtection="1">
      <alignment horizontal="center" vertical="center"/>
      <protection hidden="1"/>
    </xf>
    <xf numFmtId="9" fontId="4" fillId="5" borderId="1" xfId="1" applyFont="1" applyFill="1" applyBorder="1" applyAlignment="1" applyProtection="1">
      <alignment horizontal="center" vertical="center"/>
      <protection hidden="1"/>
    </xf>
    <xf numFmtId="10" fontId="4" fillId="5" borderId="1" xfId="4" applyNumberFormat="1" applyFont="1" applyFill="1" applyBorder="1" applyAlignment="1" applyProtection="1">
      <alignment horizontal="center" vertical="center"/>
      <protection hidden="1"/>
    </xf>
    <xf numFmtId="0" fontId="22" fillId="2" borderId="0" xfId="0" applyFont="1" applyFill="1" applyProtection="1">
      <protection hidden="1"/>
    </xf>
    <xf numFmtId="0" fontId="22" fillId="0" borderId="0" xfId="0" applyFont="1" applyProtection="1">
      <protection hidden="1"/>
    </xf>
    <xf numFmtId="0" fontId="24" fillId="2" borderId="0" xfId="0" applyFont="1" applyFill="1" applyAlignment="1" applyProtection="1">
      <alignment horizontal="center" vertical="center"/>
      <protection hidden="1"/>
    </xf>
    <xf numFmtId="0" fontId="11" fillId="0" borderId="1" xfId="0" applyFont="1" applyBorder="1" applyAlignment="1">
      <alignment horizontal="left" vertical="center"/>
    </xf>
    <xf numFmtId="0" fontId="13" fillId="0" borderId="0" xfId="0" applyFont="1"/>
    <xf numFmtId="0" fontId="13" fillId="2" borderId="0" xfId="0" applyFont="1" applyFill="1"/>
    <xf numFmtId="0" fontId="11" fillId="0" borderId="1" xfId="0" applyFont="1" applyBorder="1" applyAlignment="1">
      <alignment horizontal="left" vertical="center" wrapText="1"/>
    </xf>
    <xf numFmtId="14" fontId="14" fillId="0" borderId="1" xfId="0" applyNumberFormat="1" applyFont="1" applyBorder="1" applyAlignment="1">
      <alignment horizontal="left" vertical="center" wrapText="1"/>
    </xf>
    <xf numFmtId="0" fontId="13" fillId="0" borderId="0" xfId="0" applyFont="1" applyAlignment="1" applyProtection="1">
      <alignment horizontal="center"/>
      <protection hidden="1"/>
    </xf>
    <xf numFmtId="0" fontId="24" fillId="0" borderId="1"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13" fillId="5" borderId="1" xfId="0" applyFont="1" applyFill="1" applyBorder="1" applyAlignment="1" applyProtection="1">
      <alignment horizontal="center" vertical="center"/>
      <protection hidden="1"/>
    </xf>
    <xf numFmtId="0" fontId="7" fillId="0" borderId="0" xfId="2" applyFont="1" applyProtection="1">
      <protection hidden="1"/>
    </xf>
    <xf numFmtId="0" fontId="7" fillId="0" borderId="0" xfId="2" applyFont="1" applyAlignment="1" applyProtection="1">
      <alignment horizontal="justify"/>
      <protection hidden="1"/>
    </xf>
    <xf numFmtId="0" fontId="7" fillId="0" borderId="0" xfId="2" applyFont="1" applyAlignment="1" applyProtection="1">
      <alignment wrapText="1"/>
      <protection hidden="1"/>
    </xf>
    <xf numFmtId="0" fontId="11" fillId="0" borderId="1" xfId="0" applyFont="1" applyBorder="1" applyAlignment="1" applyProtection="1">
      <alignment horizontal="justify" vertical="center" wrapText="1"/>
      <protection locked="0"/>
    </xf>
    <xf numFmtId="0" fontId="13" fillId="0" borderId="1" xfId="0" applyFont="1" applyBorder="1" applyAlignment="1" applyProtection="1">
      <alignment horizontal="center" vertical="center" wrapText="1"/>
      <protection hidden="1"/>
    </xf>
    <xf numFmtId="0" fontId="18" fillId="5" borderId="3" xfId="0" applyFont="1" applyFill="1" applyBorder="1" applyAlignment="1" applyProtection="1">
      <alignment horizontal="center" vertical="center" wrapText="1"/>
      <protection hidden="1"/>
    </xf>
    <xf numFmtId="0" fontId="11" fillId="0" borderId="1" xfId="0" applyFont="1" applyBorder="1" applyAlignment="1" applyProtection="1">
      <alignment horizontal="justify" vertical="center" wrapText="1"/>
      <protection hidden="1"/>
    </xf>
    <xf numFmtId="0" fontId="11" fillId="0" borderId="1" xfId="0" applyFont="1" applyBorder="1" applyAlignment="1">
      <alignment vertical="center"/>
    </xf>
    <xf numFmtId="0" fontId="13" fillId="0" borderId="1" xfId="0" applyFont="1" applyBorder="1" applyAlignment="1" applyProtection="1">
      <alignment horizontal="center" vertical="center" wrapText="1"/>
      <protection locked="0"/>
    </xf>
    <xf numFmtId="0" fontId="13" fillId="0" borderId="0" xfId="0" applyFont="1" applyProtection="1">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center"/>
      <protection locked="0"/>
    </xf>
    <xf numFmtId="0" fontId="12" fillId="5" borderId="1" xfId="0" applyFont="1" applyFill="1" applyBorder="1" applyAlignment="1" applyProtection="1">
      <alignment horizontal="center" vertical="center" wrapText="1"/>
      <protection hidden="1"/>
    </xf>
    <xf numFmtId="0" fontId="12" fillId="5" borderId="1" xfId="0" applyFont="1" applyFill="1" applyBorder="1" applyAlignment="1" applyProtection="1">
      <alignment vertical="center" wrapText="1"/>
      <protection hidden="1"/>
    </xf>
    <xf numFmtId="0" fontId="11" fillId="0" borderId="0" xfId="0" applyFont="1" applyAlignment="1" applyProtection="1">
      <alignment vertical="center" wrapText="1"/>
      <protection hidden="1"/>
    </xf>
    <xf numFmtId="0" fontId="11" fillId="0" borderId="0" xfId="0" applyFont="1" applyAlignment="1" applyProtection="1">
      <alignment horizontal="center" vertical="center" wrapText="1"/>
      <protection hidden="1"/>
    </xf>
    <xf numFmtId="0" fontId="11" fillId="0" borderId="0" xfId="0" applyFont="1" applyAlignment="1" applyProtection="1">
      <alignment horizontal="left" vertical="center" wrapText="1"/>
      <protection hidden="1"/>
    </xf>
    <xf numFmtId="0" fontId="25" fillId="0" borderId="0" xfId="0" applyFont="1" applyAlignment="1">
      <alignment vertical="center" wrapText="1"/>
    </xf>
    <xf numFmtId="0" fontId="14" fillId="0" borderId="0" xfId="0" applyFont="1" applyAlignment="1">
      <alignment vertical="center" wrapText="1"/>
    </xf>
    <xf numFmtId="0" fontId="26" fillId="11" borderId="1" xfId="0" applyFont="1" applyFill="1" applyBorder="1" applyAlignment="1" applyProtection="1">
      <alignment horizontal="center" vertical="center" wrapText="1"/>
      <protection hidden="1"/>
    </xf>
    <xf numFmtId="0" fontId="30" fillId="5" borderId="9" xfId="0" applyFont="1" applyFill="1" applyBorder="1" applyAlignment="1" applyProtection="1">
      <alignment horizontal="center" vertical="center"/>
      <protection hidden="1"/>
    </xf>
    <xf numFmtId="0" fontId="15" fillId="5" borderId="1" xfId="0" applyFont="1" applyFill="1" applyBorder="1" applyAlignment="1" applyProtection="1">
      <alignment horizontal="center" vertical="center" wrapText="1"/>
      <protection hidden="1"/>
    </xf>
    <xf numFmtId="9" fontId="25" fillId="0" borderId="1" xfId="1" applyFont="1" applyFill="1" applyBorder="1" applyAlignment="1" applyProtection="1">
      <alignment horizontal="center" vertical="center" wrapText="1"/>
      <protection hidden="1"/>
    </xf>
    <xf numFmtId="164" fontId="25" fillId="0" borderId="1" xfId="1" applyNumberFormat="1" applyFont="1" applyFill="1" applyBorder="1" applyAlignment="1" applyProtection="1">
      <alignment horizontal="center" vertical="center" wrapText="1"/>
      <protection hidden="1"/>
    </xf>
    <xf numFmtId="0" fontId="32" fillId="11" borderId="1" xfId="0" applyFont="1" applyFill="1" applyBorder="1" applyAlignment="1" applyProtection="1">
      <alignment horizontal="center" vertical="center" wrapText="1"/>
      <protection hidden="1"/>
    </xf>
    <xf numFmtId="0" fontId="26" fillId="13" borderId="1" xfId="0" applyFont="1" applyFill="1" applyBorder="1" applyAlignment="1" applyProtection="1">
      <alignment horizontal="center" vertical="center" wrapText="1"/>
      <protection hidden="1"/>
    </xf>
    <xf numFmtId="0" fontId="26" fillId="14" borderId="1" xfId="0" applyFont="1" applyFill="1" applyBorder="1" applyAlignment="1" applyProtection="1">
      <alignment horizontal="center" vertical="center" wrapText="1"/>
      <protection hidden="1"/>
    </xf>
    <xf numFmtId="0" fontId="26" fillId="4" borderId="1" xfId="0" applyFont="1" applyFill="1" applyBorder="1" applyAlignment="1" applyProtection="1">
      <alignment horizontal="center" vertical="center" wrapText="1"/>
      <protection hidden="1"/>
    </xf>
    <xf numFmtId="0" fontId="13" fillId="0" borderId="0" xfId="0" applyFont="1" applyAlignment="1">
      <alignment horizontal="center" vertical="center"/>
    </xf>
    <xf numFmtId="0" fontId="13" fillId="2" borderId="0" xfId="0" applyFont="1" applyFill="1" applyAlignment="1" applyProtection="1">
      <alignment horizontal="center"/>
      <protection hidden="1"/>
    </xf>
    <xf numFmtId="0" fontId="3" fillId="0" borderId="1" xfId="0" applyFont="1" applyBorder="1" applyAlignment="1" applyProtection="1">
      <alignment horizontal="justify" vertical="center" wrapText="1"/>
      <protection hidden="1"/>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11"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11" fillId="0" borderId="1" xfId="0" applyFont="1" applyBorder="1" applyAlignment="1" applyProtection="1">
      <alignment horizontal="justify" vertical="center" wrapText="1"/>
      <protection locked="0"/>
    </xf>
    <xf numFmtId="0" fontId="23" fillId="11" borderId="1" xfId="0" applyFont="1" applyFill="1" applyBorder="1" applyAlignment="1">
      <alignment horizontal="center" vertical="center" wrapText="1"/>
    </xf>
    <xf numFmtId="0" fontId="13" fillId="0" borderId="20" xfId="0" applyFont="1" applyBorder="1" applyAlignment="1" applyProtection="1">
      <alignment horizontal="left" vertical="center" wrapText="1"/>
      <protection locked="0"/>
    </xf>
    <xf numFmtId="0" fontId="40" fillId="0" borderId="21" xfId="0" applyFont="1" applyBorder="1" applyProtection="1">
      <protection locked="0"/>
    </xf>
    <xf numFmtId="0" fontId="40" fillId="0" borderId="22" xfId="0" applyFont="1" applyBorder="1" applyProtection="1">
      <protection locked="0"/>
    </xf>
    <xf numFmtId="0" fontId="23" fillId="11" borderId="6" xfId="0"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3" fillId="11" borderId="10" xfId="0" applyFont="1" applyFill="1" applyBorder="1" applyAlignment="1">
      <alignment horizontal="center" vertical="center" wrapText="1"/>
    </xf>
    <xf numFmtId="0" fontId="23" fillId="11" borderId="3" xfId="0" applyFont="1" applyFill="1" applyBorder="1" applyAlignment="1">
      <alignment horizontal="center" vertical="center" wrapText="1"/>
    </xf>
    <xf numFmtId="0" fontId="23" fillId="11" borderId="8" xfId="0" applyFont="1" applyFill="1" applyBorder="1" applyAlignment="1">
      <alignment horizontal="center" vertical="center" wrapText="1"/>
    </xf>
    <xf numFmtId="0" fontId="23" fillId="11" borderId="9" xfId="0" applyFont="1" applyFill="1" applyBorder="1" applyAlignment="1">
      <alignment horizontal="center" vertical="center" wrapText="1"/>
    </xf>
    <xf numFmtId="0" fontId="27" fillId="0" borderId="1" xfId="0" applyFont="1" applyBorder="1" applyAlignment="1">
      <alignment horizontal="center" vertical="center"/>
    </xf>
    <xf numFmtId="0" fontId="23" fillId="11" borderId="1" xfId="0"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protection locked="0"/>
    </xf>
    <xf numFmtId="0" fontId="18" fillId="9" borderId="1" xfId="0" applyFont="1" applyFill="1" applyBorder="1" applyAlignment="1">
      <alignment horizontal="center" vertical="center" wrapText="1"/>
    </xf>
    <xf numFmtId="0" fontId="13" fillId="0" borderId="1" xfId="0" applyFont="1" applyBorder="1" applyAlignment="1">
      <alignment horizontal="justify" vertical="center"/>
    </xf>
    <xf numFmtId="0" fontId="18" fillId="9" borderId="2" xfId="0" applyFont="1" applyFill="1" applyBorder="1" applyAlignment="1">
      <alignment horizontal="center" vertical="center" wrapText="1"/>
    </xf>
    <xf numFmtId="0" fontId="13" fillId="0" borderId="2" xfId="0" applyFont="1" applyBorder="1" applyAlignment="1">
      <alignment horizontal="justify"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0"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16"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3" xfId="0" applyFont="1" applyBorder="1" applyAlignment="1">
      <alignment horizontal="center" vertical="center" wrapText="1"/>
    </xf>
    <xf numFmtId="0" fontId="11" fillId="0" borderId="9" xfId="0" applyFont="1" applyBorder="1" applyAlignment="1">
      <alignment horizontal="center" vertical="center" wrapText="1"/>
    </xf>
    <xf numFmtId="0" fontId="18" fillId="9" borderId="1" xfId="0" applyFont="1" applyFill="1" applyBorder="1" applyAlignment="1" applyProtection="1">
      <alignment horizontal="center" vertical="center"/>
      <protection hidden="1"/>
    </xf>
    <xf numFmtId="0" fontId="13" fillId="0" borderId="1" xfId="0" applyFont="1" applyBorder="1" applyAlignment="1">
      <alignment horizontal="justify" vertical="center" wrapText="1"/>
    </xf>
    <xf numFmtId="0" fontId="11" fillId="0" borderId="3" xfId="0" applyFont="1" applyBorder="1" applyAlignment="1">
      <alignment horizontal="left" vertical="center" wrapText="1"/>
    </xf>
    <xf numFmtId="0" fontId="11" fillId="0" borderId="9" xfId="0" applyFont="1" applyBorder="1" applyAlignment="1">
      <alignment horizontal="left" vertical="center" wrapText="1"/>
    </xf>
    <xf numFmtId="0" fontId="25"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locked="0"/>
    </xf>
    <xf numFmtId="0" fontId="38" fillId="0" borderId="1" xfId="0" applyFont="1" applyBorder="1" applyAlignment="1">
      <alignment horizontal="center" vertical="center" wrapText="1"/>
    </xf>
    <xf numFmtId="0" fontId="32" fillId="11" borderId="1" xfId="0" applyFont="1" applyFill="1" applyBorder="1" applyAlignment="1">
      <alignment horizontal="center" vertical="center" wrapText="1"/>
    </xf>
    <xf numFmtId="49" fontId="25" fillId="0" borderId="1" xfId="0" applyNumberFormat="1" applyFont="1" applyBorder="1" applyAlignment="1" applyProtection="1">
      <alignment horizontal="center" vertical="center" wrapText="1"/>
      <protection locked="0"/>
    </xf>
    <xf numFmtId="0" fontId="31" fillId="9" borderId="1" xfId="0" applyFont="1" applyFill="1" applyBorder="1" applyAlignment="1">
      <alignment horizontal="center" vertical="center"/>
    </xf>
    <xf numFmtId="0" fontId="32" fillId="11" borderId="4" xfId="0" applyFont="1" applyFill="1" applyBorder="1" applyAlignment="1">
      <alignment horizontal="center" vertical="center" wrapText="1"/>
    </xf>
    <xf numFmtId="0" fontId="3" fillId="0" borderId="1" xfId="0" applyFont="1" applyBorder="1" applyAlignment="1">
      <alignment horizontal="center"/>
    </xf>
    <xf numFmtId="0" fontId="32" fillId="11" borderId="12" xfId="0" applyFont="1" applyFill="1" applyBorder="1" applyAlignment="1">
      <alignment horizontal="center" vertical="center" wrapText="1"/>
    </xf>
    <xf numFmtId="0" fontId="32" fillId="11" borderId="4" xfId="0" applyFont="1" applyFill="1" applyBorder="1" applyAlignment="1">
      <alignment horizontal="center" vertical="center"/>
    </xf>
    <xf numFmtId="0" fontId="32" fillId="11" borderId="1" xfId="0" applyFont="1" applyFill="1" applyBorder="1" applyAlignment="1">
      <alignment horizontal="center" vertical="center"/>
    </xf>
    <xf numFmtId="0" fontId="30" fillId="9" borderId="1" xfId="0" applyFont="1" applyFill="1" applyBorder="1" applyAlignment="1">
      <alignment horizontal="center" vertical="center"/>
    </xf>
    <xf numFmtId="0" fontId="29" fillId="9" borderId="2" xfId="0" applyFont="1" applyFill="1" applyBorder="1" applyAlignment="1">
      <alignment horizontal="center" vertical="center" textRotation="90"/>
    </xf>
    <xf numFmtId="0" fontId="29" fillId="9" borderId="12" xfId="0" applyFont="1" applyFill="1" applyBorder="1" applyAlignment="1">
      <alignment horizontal="center" vertical="center" textRotation="90"/>
    </xf>
    <xf numFmtId="0" fontId="29" fillId="9" borderId="4" xfId="0" applyFont="1" applyFill="1" applyBorder="1" applyAlignment="1">
      <alignment horizontal="center" vertical="center" textRotation="90"/>
    </xf>
    <xf numFmtId="0" fontId="15" fillId="9" borderId="2" xfId="0" applyFont="1" applyFill="1" applyBorder="1" applyAlignment="1">
      <alignment horizontal="center" vertical="center"/>
    </xf>
    <xf numFmtId="0" fontId="15" fillId="9" borderId="12" xfId="0" applyFont="1" applyFill="1" applyBorder="1" applyAlignment="1">
      <alignment horizontal="center" vertical="center"/>
    </xf>
    <xf numFmtId="0" fontId="15" fillId="9" borderId="4" xfId="0" applyFont="1" applyFill="1" applyBorder="1" applyAlignment="1">
      <alignment horizontal="center" vertical="center"/>
    </xf>
    <xf numFmtId="0" fontId="4" fillId="0" borderId="1" xfId="0" applyFont="1" applyBorder="1" applyAlignment="1" applyProtection="1">
      <alignment horizontal="center" vertical="center"/>
      <protection hidden="1"/>
    </xf>
    <xf numFmtId="0" fontId="13"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hidden="1"/>
    </xf>
    <xf numFmtId="9" fontId="13" fillId="0" borderId="1" xfId="0" applyNumberFormat="1" applyFont="1" applyBorder="1" applyAlignment="1" applyProtection="1">
      <alignment horizontal="center" vertical="center" wrapText="1"/>
      <protection hidden="1"/>
    </xf>
    <xf numFmtId="9" fontId="11" fillId="0" borderId="1" xfId="0" applyNumberFormat="1" applyFont="1" applyBorder="1" applyAlignment="1" applyProtection="1">
      <alignment horizontal="center" vertical="center" wrapText="1"/>
      <protection locked="0"/>
    </xf>
    <xf numFmtId="0" fontId="13" fillId="5" borderId="1"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protection hidden="1"/>
    </xf>
    <xf numFmtId="0" fontId="13" fillId="0" borderId="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25" fillId="0" borderId="18" xfId="0" applyFont="1" applyBorder="1" applyProtection="1">
      <protection locked="0"/>
    </xf>
    <xf numFmtId="0" fontId="25" fillId="0" borderId="19" xfId="0" applyFont="1" applyBorder="1" applyProtection="1">
      <protection locked="0"/>
    </xf>
    <xf numFmtId="0" fontId="25" fillId="0" borderId="2" xfId="0" applyFont="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5" fillId="0" borderId="4" xfId="0" applyFont="1" applyBorder="1" applyAlignment="1" applyProtection="1">
      <alignment horizontal="center" vertical="center" wrapText="1"/>
      <protection hidden="1"/>
    </xf>
    <xf numFmtId="0" fontId="13" fillId="5" borderId="1" xfId="0" applyFont="1" applyFill="1" applyBorder="1" applyAlignment="1" applyProtection="1">
      <alignment horizontal="center" vertical="center"/>
      <protection hidden="1"/>
    </xf>
    <xf numFmtId="0" fontId="34" fillId="11" borderId="1" xfId="0" applyFont="1" applyFill="1" applyBorder="1" applyAlignment="1" applyProtection="1">
      <alignment horizontal="center" vertical="center" wrapText="1"/>
      <protection hidden="1"/>
    </xf>
    <xf numFmtId="0" fontId="30" fillId="9" borderId="1" xfId="0" applyFont="1" applyFill="1" applyBorder="1" applyAlignment="1" applyProtection="1">
      <alignment horizontal="center" vertical="center"/>
      <protection hidden="1"/>
    </xf>
    <xf numFmtId="0" fontId="15" fillId="9" borderId="1" xfId="0" applyFont="1" applyFill="1" applyBorder="1" applyAlignment="1" applyProtection="1">
      <alignment horizontal="center" vertical="center"/>
      <protection hidden="1"/>
    </xf>
    <xf numFmtId="0" fontId="29" fillId="9" borderId="1" xfId="0" applyFont="1" applyFill="1" applyBorder="1" applyAlignment="1" applyProtection="1">
      <alignment horizontal="center" vertical="center" textRotation="90"/>
      <protection hidden="1"/>
    </xf>
    <xf numFmtId="0" fontId="33" fillId="0" borderId="1" xfId="0" applyFont="1" applyBorder="1" applyAlignment="1" applyProtection="1">
      <alignment horizontal="center" vertical="center"/>
      <protection hidden="1"/>
    </xf>
    <xf numFmtId="0" fontId="11" fillId="0" borderId="3" xfId="0" applyFont="1" applyBorder="1" applyAlignment="1" applyProtection="1">
      <alignment horizontal="left" vertical="center"/>
      <protection hidden="1"/>
    </xf>
    <xf numFmtId="0" fontId="11" fillId="0" borderId="8" xfId="0" applyFont="1" applyBorder="1" applyAlignment="1" applyProtection="1">
      <alignment horizontal="left" vertical="center"/>
      <protection hidden="1"/>
    </xf>
    <xf numFmtId="0" fontId="11" fillId="0" borderId="9" xfId="0" applyFont="1" applyBorder="1" applyAlignment="1" applyProtection="1">
      <alignment horizontal="left" vertical="center"/>
      <protection hidden="1"/>
    </xf>
    <xf numFmtId="0" fontId="15" fillId="9" borderId="1" xfId="0" applyFont="1" applyFill="1" applyBorder="1" applyAlignment="1" applyProtection="1">
      <alignment horizontal="center" vertical="center" wrapText="1"/>
      <protection hidden="1"/>
    </xf>
    <xf numFmtId="0" fontId="20" fillId="0" borderId="1" xfId="0" applyFont="1" applyBorder="1" applyAlignment="1" applyProtection="1">
      <alignment horizontal="center" vertical="center"/>
      <protection hidden="1"/>
    </xf>
    <xf numFmtId="0" fontId="33" fillId="0" borderId="6" xfId="0" applyFont="1" applyBorder="1" applyAlignment="1" applyProtection="1">
      <alignment horizontal="center" vertical="center"/>
      <protection hidden="1"/>
    </xf>
    <xf numFmtId="0" fontId="33" fillId="0" borderId="10" xfId="0" applyFont="1" applyBorder="1" applyAlignment="1" applyProtection="1">
      <alignment horizontal="center" vertical="center"/>
      <protection hidden="1"/>
    </xf>
    <xf numFmtId="0" fontId="33" fillId="0" borderId="5" xfId="0" applyFont="1" applyBorder="1" applyAlignment="1" applyProtection="1">
      <alignment horizontal="center" vertical="center"/>
      <protection hidden="1"/>
    </xf>
    <xf numFmtId="0" fontId="33" fillId="0" borderId="16" xfId="0" applyFont="1" applyBorder="1" applyAlignment="1" applyProtection="1">
      <alignment horizontal="center" vertical="center"/>
      <protection hidden="1"/>
    </xf>
    <xf numFmtId="0" fontId="33" fillId="0" borderId="13" xfId="0" applyFont="1" applyBorder="1" applyAlignment="1" applyProtection="1">
      <alignment horizontal="center" vertical="center"/>
      <protection hidden="1"/>
    </xf>
    <xf numFmtId="0" fontId="33" fillId="0" borderId="15" xfId="0" applyFont="1" applyBorder="1" applyAlignment="1" applyProtection="1">
      <alignment horizontal="center" vertical="center"/>
      <protection hidden="1"/>
    </xf>
    <xf numFmtId="0" fontId="13" fillId="0" borderId="1" xfId="0" applyFont="1" applyBorder="1" applyAlignment="1" applyProtection="1">
      <alignment horizontal="justify" vertical="center" wrapText="1"/>
      <protection hidden="1"/>
    </xf>
    <xf numFmtId="0" fontId="26" fillId="11" borderId="1" xfId="0" applyFont="1" applyFill="1" applyBorder="1" applyAlignment="1" applyProtection="1">
      <alignment horizontal="center" vertical="center" wrapText="1"/>
      <protection hidden="1"/>
    </xf>
    <xf numFmtId="0" fontId="11" fillId="0" borderId="1" xfId="0" applyFont="1" applyBorder="1" applyAlignment="1" applyProtection="1">
      <alignment horizontal="left" vertical="center"/>
      <protection hidden="1"/>
    </xf>
    <xf numFmtId="0" fontId="30" fillId="9" borderId="3" xfId="0" applyFont="1" applyFill="1" applyBorder="1" applyAlignment="1" applyProtection="1">
      <alignment horizontal="center" vertical="center"/>
      <protection hidden="1"/>
    </xf>
    <xf numFmtId="0" fontId="30" fillId="9" borderId="8" xfId="0" applyFont="1" applyFill="1" applyBorder="1" applyAlignment="1" applyProtection="1">
      <alignment horizontal="center" vertical="center"/>
      <protection hidden="1"/>
    </xf>
    <xf numFmtId="0" fontId="30" fillId="9" borderId="9" xfId="0" applyFont="1" applyFill="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16" xfId="0" applyFont="1" applyBorder="1" applyAlignment="1" applyProtection="1">
      <alignment horizontal="center" vertical="center"/>
      <protection hidden="1"/>
    </xf>
    <xf numFmtId="0" fontId="10" fillId="0" borderId="13"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29" fillId="5" borderId="1" xfId="0" applyFont="1" applyFill="1" applyBorder="1" applyAlignment="1" applyProtection="1">
      <alignment horizontal="center" vertical="center" textRotation="90"/>
      <protection hidden="1"/>
    </xf>
    <xf numFmtId="0" fontId="26" fillId="11" borderId="4"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30" fillId="5" borderId="3" xfId="0" applyFont="1" applyFill="1" applyBorder="1" applyAlignment="1" applyProtection="1">
      <alignment horizontal="center" vertical="center"/>
      <protection hidden="1"/>
    </xf>
    <xf numFmtId="0" fontId="30" fillId="5" borderId="8" xfId="0" applyFont="1" applyFill="1" applyBorder="1" applyAlignment="1" applyProtection="1">
      <alignment horizontal="center" vertical="center"/>
      <protection hidden="1"/>
    </xf>
    <xf numFmtId="0" fontId="30" fillId="5" borderId="9" xfId="0" applyFont="1" applyFill="1" applyBorder="1" applyAlignment="1" applyProtection="1">
      <alignment horizontal="center" vertical="center"/>
      <protection hidden="1"/>
    </xf>
    <xf numFmtId="0" fontId="15" fillId="5" borderId="3" xfId="0" applyFont="1" applyFill="1" applyBorder="1" applyAlignment="1" applyProtection="1">
      <alignment horizontal="center" vertical="center" wrapText="1"/>
      <protection hidden="1"/>
    </xf>
    <xf numFmtId="0" fontId="15" fillId="5" borderId="8" xfId="0" applyFont="1" applyFill="1" applyBorder="1" applyAlignment="1" applyProtection="1">
      <alignment horizontal="center" vertical="center" wrapText="1"/>
      <protection hidden="1"/>
    </xf>
    <xf numFmtId="0" fontId="15" fillId="5" borderId="4" xfId="0" applyFont="1" applyFill="1" applyBorder="1" applyAlignment="1" applyProtection="1">
      <alignment horizontal="center" vertical="center" wrapText="1"/>
      <protection hidden="1"/>
    </xf>
    <xf numFmtId="0" fontId="30" fillId="5" borderId="1" xfId="0" applyFont="1" applyFill="1" applyBorder="1" applyAlignment="1" applyProtection="1">
      <alignment horizontal="center" vertical="center"/>
      <protection hidden="1"/>
    </xf>
    <xf numFmtId="0" fontId="15" fillId="5" borderId="1" xfId="0" applyFont="1" applyFill="1" applyBorder="1" applyAlignment="1" applyProtection="1">
      <alignment horizontal="center" vertical="center"/>
      <protection hidden="1"/>
    </xf>
    <xf numFmtId="0" fontId="11" fillId="0" borderId="2"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13" fillId="0" borderId="2" xfId="0" applyFont="1" applyBorder="1" applyAlignment="1" applyProtection="1">
      <alignment horizontal="center" vertical="center" wrapText="1"/>
      <protection hidden="1"/>
    </xf>
    <xf numFmtId="0" fontId="13" fillId="0" borderId="12" xfId="0" applyFont="1" applyBorder="1" applyAlignment="1" applyProtection="1">
      <alignment horizontal="center" vertical="center" wrapText="1"/>
      <protection hidden="1"/>
    </xf>
    <xf numFmtId="0" fontId="13" fillId="0" borderId="4" xfId="0" applyFont="1" applyBorder="1" applyAlignment="1" applyProtection="1">
      <alignment horizontal="center" vertical="center" wrapText="1"/>
      <protection hidden="1"/>
    </xf>
    <xf numFmtId="165" fontId="13" fillId="0" borderId="2" xfId="0" applyNumberFormat="1" applyFont="1" applyBorder="1" applyAlignment="1" applyProtection="1">
      <alignment horizontal="center" vertical="center" wrapText="1"/>
      <protection hidden="1"/>
    </xf>
    <xf numFmtId="165" fontId="13" fillId="0" borderId="12" xfId="0" applyNumberFormat="1" applyFont="1" applyBorder="1" applyAlignment="1" applyProtection="1">
      <alignment horizontal="center" vertical="center" wrapText="1"/>
      <protection hidden="1"/>
    </xf>
    <xf numFmtId="165" fontId="13" fillId="0" borderId="4" xfId="0" applyNumberFormat="1" applyFont="1" applyBorder="1" applyAlignment="1" applyProtection="1">
      <alignment horizontal="center" vertical="center" wrapText="1"/>
      <protection hidden="1"/>
    </xf>
    <xf numFmtId="0" fontId="25" fillId="0" borderId="2" xfId="1" applyNumberFormat="1" applyFont="1" applyFill="1" applyBorder="1" applyAlignment="1" applyProtection="1">
      <alignment horizontal="center" vertical="center" wrapText="1"/>
      <protection hidden="1"/>
    </xf>
    <xf numFmtId="0" fontId="25" fillId="0" borderId="12" xfId="1" applyNumberFormat="1" applyFont="1" applyFill="1" applyBorder="1" applyAlignment="1" applyProtection="1">
      <alignment horizontal="center" vertical="center" wrapText="1"/>
      <protection hidden="1"/>
    </xf>
    <xf numFmtId="0" fontId="25" fillId="0" borderId="4" xfId="1" applyNumberFormat="1" applyFont="1" applyFill="1" applyBorder="1" applyAlignment="1" applyProtection="1">
      <alignment horizontal="center" vertical="center" wrapText="1"/>
      <protection hidden="1"/>
    </xf>
    <xf numFmtId="0" fontId="15" fillId="0" borderId="2" xfId="0" applyFont="1" applyBorder="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0" fontId="15" fillId="0" borderId="4" xfId="0" applyFont="1" applyBorder="1" applyAlignment="1" applyProtection="1">
      <alignment horizontal="center" vertical="center" wrapText="1"/>
      <protection hidden="1"/>
    </xf>
    <xf numFmtId="0" fontId="32" fillId="11" borderId="1" xfId="0" applyFont="1" applyFill="1" applyBorder="1" applyAlignment="1" applyProtection="1">
      <alignment horizontal="center" vertical="center" wrapText="1"/>
      <protection hidden="1"/>
    </xf>
    <xf numFmtId="0" fontId="26" fillId="11" borderId="2"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32" fillId="0" borderId="6" xfId="0" applyFont="1" applyBorder="1" applyAlignment="1" applyProtection="1">
      <alignment horizontal="center" vertical="center"/>
      <protection hidden="1"/>
    </xf>
    <xf numFmtId="0" fontId="32" fillId="0" borderId="7" xfId="0" applyFont="1" applyBorder="1" applyAlignment="1" applyProtection="1">
      <alignment horizontal="center" vertical="center"/>
      <protection hidden="1"/>
    </xf>
    <xf numFmtId="0" fontId="32" fillId="0" borderId="10" xfId="0" applyFont="1" applyBorder="1" applyAlignment="1" applyProtection="1">
      <alignment horizontal="center" vertical="center"/>
      <protection hidden="1"/>
    </xf>
    <xf numFmtId="0" fontId="32" fillId="0" borderId="5" xfId="0" applyFont="1" applyBorder="1" applyAlignment="1" applyProtection="1">
      <alignment horizontal="center" vertical="center"/>
      <protection hidden="1"/>
    </xf>
    <xf numFmtId="0" fontId="32" fillId="0" borderId="0" xfId="0" applyFont="1" applyAlignment="1" applyProtection="1">
      <alignment horizontal="center" vertical="center"/>
      <protection hidden="1"/>
    </xf>
    <xf numFmtId="0" fontId="32" fillId="0" borderId="16" xfId="0" applyFont="1" applyBorder="1" applyAlignment="1" applyProtection="1">
      <alignment horizontal="center" vertical="center"/>
      <protection hidden="1"/>
    </xf>
    <xf numFmtId="0" fontId="32" fillId="0" borderId="13" xfId="0" applyFont="1" applyBorder="1" applyAlignment="1" applyProtection="1">
      <alignment horizontal="center" vertical="center"/>
      <protection hidden="1"/>
    </xf>
    <xf numFmtId="0" fontId="32" fillId="0" borderId="14" xfId="0" applyFont="1" applyBorder="1" applyAlignment="1" applyProtection="1">
      <alignment horizontal="center" vertical="center"/>
      <protection hidden="1"/>
    </xf>
    <xf numFmtId="0" fontId="32" fillId="0" borderId="15" xfId="0" applyFont="1" applyBorder="1" applyAlignment="1" applyProtection="1">
      <alignment horizontal="center" vertical="center"/>
      <protection hidden="1"/>
    </xf>
    <xf numFmtId="14" fontId="13" fillId="0" borderId="1" xfId="0" applyNumberFormat="1"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164" fontId="13" fillId="0" borderId="1" xfId="1" applyNumberFormat="1" applyFont="1" applyFill="1" applyBorder="1" applyAlignment="1" applyProtection="1">
      <alignment horizontal="center" vertical="center" wrapText="1"/>
      <protection hidden="1"/>
    </xf>
    <xf numFmtId="0" fontId="13" fillId="0" borderId="1" xfId="0" applyFont="1" applyBorder="1" applyAlignment="1" applyProtection="1">
      <alignment horizontal="justify" vertical="center" wrapText="1"/>
      <protection locked="0"/>
    </xf>
    <xf numFmtId="14" fontId="13" fillId="0" borderId="1" xfId="0" applyNumberFormat="1" applyFont="1" applyBorder="1" applyAlignment="1" applyProtection="1">
      <alignment horizontal="center" vertical="center" wrapText="1"/>
      <protection locked="0"/>
    </xf>
    <xf numFmtId="0" fontId="35" fillId="11" borderId="1" xfId="0" applyFont="1" applyFill="1" applyBorder="1" applyAlignment="1" applyProtection="1">
      <alignment horizontal="center" vertical="center" wrapText="1"/>
      <protection hidden="1"/>
    </xf>
    <xf numFmtId="0" fontId="30" fillId="5" borderId="1" xfId="0" applyFont="1" applyFill="1" applyBorder="1" applyAlignment="1" applyProtection="1">
      <alignment horizontal="center" vertical="center" wrapText="1"/>
      <protection hidden="1"/>
    </xf>
    <xf numFmtId="0" fontId="36" fillId="5" borderId="1" xfId="0" applyFont="1" applyFill="1" applyBorder="1" applyAlignment="1" applyProtection="1">
      <alignment horizontal="center" vertical="center" wrapText="1"/>
      <protection hidden="1"/>
    </xf>
    <xf numFmtId="0" fontId="15" fillId="5" borderId="2" xfId="0" applyFont="1" applyFill="1" applyBorder="1" applyAlignment="1" applyProtection="1">
      <alignment horizontal="center" vertical="center" wrapText="1"/>
      <protection hidden="1"/>
    </xf>
    <xf numFmtId="9" fontId="13" fillId="0" borderId="4" xfId="1" applyFont="1" applyFill="1" applyBorder="1" applyAlignment="1" applyProtection="1">
      <alignment horizontal="center" vertical="center" wrapText="1"/>
      <protection locked="0"/>
    </xf>
    <xf numFmtId="9" fontId="13" fillId="0" borderId="1" xfId="1" applyFont="1" applyFill="1" applyBorder="1" applyAlignment="1" applyProtection="1">
      <alignment horizontal="center" vertical="center" wrapText="1"/>
      <protection locked="0"/>
    </xf>
    <xf numFmtId="14" fontId="16" fillId="0" borderId="4" xfId="0" applyNumberFormat="1"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8" fillId="5" borderId="1" xfId="0" applyFont="1" applyFill="1" applyBorder="1" applyAlignment="1" applyProtection="1">
      <alignment horizontal="center" vertical="center" wrapText="1"/>
      <protection hidden="1"/>
    </xf>
    <xf numFmtId="0" fontId="23" fillId="3" borderId="1" xfId="0" applyFont="1" applyFill="1" applyBorder="1" applyAlignment="1" applyProtection="1">
      <alignment horizontal="center" vertical="center" wrapText="1"/>
      <protection hidden="1"/>
    </xf>
    <xf numFmtId="0" fontId="23" fillId="12" borderId="1" xfId="0" applyFont="1" applyFill="1" applyBorder="1" applyAlignment="1" applyProtection="1">
      <alignment horizontal="center" vertical="center" wrapText="1"/>
      <protection hidden="1"/>
    </xf>
    <xf numFmtId="0" fontId="15" fillId="0" borderId="6" xfId="0" applyFont="1" applyBorder="1" applyAlignment="1" applyProtection="1">
      <alignment horizontal="center" vertical="center"/>
      <protection hidden="1"/>
    </xf>
    <xf numFmtId="0" fontId="15" fillId="0" borderId="10"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0" borderId="16"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15" fillId="0" borderId="15" xfId="0" applyFont="1" applyBorder="1" applyAlignment="1" applyProtection="1">
      <alignment horizontal="center" vertical="center"/>
      <protection hidden="1"/>
    </xf>
    <xf numFmtId="0" fontId="39" fillId="0" borderId="1" xfId="0" applyFont="1" applyBorder="1" applyAlignment="1" applyProtection="1">
      <alignment horizontal="center" vertical="center"/>
      <protection hidden="1"/>
    </xf>
    <xf numFmtId="0" fontId="18" fillId="5" borderId="3" xfId="0" applyFont="1" applyFill="1" applyBorder="1" applyAlignment="1" applyProtection="1">
      <alignment horizontal="center" vertical="center" wrapText="1"/>
      <protection hidden="1"/>
    </xf>
    <xf numFmtId="0" fontId="18" fillId="5" borderId="1" xfId="0" applyFont="1" applyFill="1" applyBorder="1" applyAlignment="1" applyProtection="1">
      <alignment horizontal="center" vertical="center" textRotation="90"/>
      <protection hidden="1"/>
    </xf>
    <xf numFmtId="0" fontId="18" fillId="5" borderId="1" xfId="0" applyFont="1" applyFill="1" applyBorder="1" applyAlignment="1" applyProtection="1">
      <alignment horizontal="center" vertical="center"/>
      <protection hidden="1"/>
    </xf>
    <xf numFmtId="0" fontId="18" fillId="5" borderId="3" xfId="0" applyFont="1" applyFill="1" applyBorder="1" applyAlignment="1" applyProtection="1">
      <alignment horizontal="center" vertical="center"/>
      <protection hidden="1"/>
    </xf>
    <xf numFmtId="0" fontId="11" fillId="0" borderId="1" xfId="0" applyFont="1" applyBorder="1" applyAlignment="1" applyProtection="1">
      <alignment horizontal="justify" vertical="center" wrapText="1"/>
      <protection hidden="1"/>
    </xf>
    <xf numFmtId="0" fontId="18" fillId="5" borderId="2" xfId="0" applyFont="1" applyFill="1" applyBorder="1" applyAlignment="1" applyProtection="1">
      <alignment horizontal="center" vertical="center" wrapText="1"/>
      <protection hidden="1"/>
    </xf>
    <xf numFmtId="0" fontId="18" fillId="5" borderId="4" xfId="0" applyFont="1" applyFill="1" applyBorder="1" applyAlignment="1" applyProtection="1">
      <alignment horizontal="center" vertical="center" wrapText="1"/>
      <protection hidden="1"/>
    </xf>
    <xf numFmtId="0" fontId="23" fillId="11" borderId="3" xfId="0" applyFont="1" applyFill="1" applyBorder="1" applyAlignment="1" applyProtection="1">
      <alignment horizontal="center" vertical="center" wrapText="1"/>
      <protection hidden="1"/>
    </xf>
    <xf numFmtId="0" fontId="23" fillId="11" borderId="9" xfId="0" applyFont="1" applyFill="1" applyBorder="1" applyAlignment="1" applyProtection="1">
      <alignment horizontal="center" vertical="center" wrapText="1"/>
      <protection hidden="1"/>
    </xf>
    <xf numFmtId="0" fontId="13" fillId="0" borderId="1" xfId="0" applyFont="1" applyBorder="1" applyAlignment="1" applyProtection="1">
      <alignment horizontal="left" vertical="center"/>
      <protection hidden="1"/>
    </xf>
    <xf numFmtId="0" fontId="25" fillId="0" borderId="1" xfId="0" applyFont="1" applyBorder="1" applyAlignment="1" applyProtection="1">
      <alignment horizontal="left" vertical="center"/>
      <protection hidden="1"/>
    </xf>
    <xf numFmtId="9" fontId="13" fillId="0" borderId="4" xfId="1" applyFont="1" applyFill="1" applyBorder="1" applyAlignment="1" applyProtection="1">
      <alignment horizontal="center" vertical="center" wrapText="1"/>
      <protection hidden="1"/>
    </xf>
    <xf numFmtId="9" fontId="13" fillId="0" borderId="1" xfId="1" applyFont="1" applyFill="1" applyBorder="1" applyAlignment="1" applyProtection="1">
      <alignment horizontal="center" vertical="center" wrapText="1"/>
      <protection hidden="1"/>
    </xf>
    <xf numFmtId="0" fontId="32" fillId="13" borderId="2" xfId="3" applyFont="1" applyFill="1" applyBorder="1" applyAlignment="1" applyProtection="1">
      <alignment horizontal="center" vertical="center" wrapText="1"/>
      <protection hidden="1"/>
    </xf>
    <xf numFmtId="0" fontId="32" fillId="13" borderId="4" xfId="3" applyFont="1" applyFill="1" applyBorder="1" applyAlignment="1" applyProtection="1">
      <alignment horizontal="center" vertical="center" wrapText="1"/>
      <protection hidden="1"/>
    </xf>
    <xf numFmtId="0" fontId="4" fillId="8" borderId="1" xfId="3" applyFont="1" applyFill="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4" fillId="0" borderId="3" xfId="0" applyFont="1" applyBorder="1" applyAlignment="1" applyProtection="1">
      <alignment horizontal="left" vertical="center"/>
      <protection hidden="1"/>
    </xf>
    <xf numFmtId="0" fontId="21" fillId="0" borderId="8" xfId="0" applyFont="1" applyBorder="1" applyAlignment="1" applyProtection="1">
      <alignment horizontal="left" vertical="center"/>
      <protection hidden="1"/>
    </xf>
    <xf numFmtId="0" fontId="21" fillId="0" borderId="9" xfId="0" applyFont="1" applyBorder="1" applyAlignment="1" applyProtection="1">
      <alignment horizontal="left" vertical="center"/>
      <protection hidden="1"/>
    </xf>
    <xf numFmtId="0" fontId="12" fillId="10" borderId="1" xfId="3" applyFont="1" applyFill="1" applyBorder="1" applyAlignment="1" applyProtection="1">
      <alignment horizontal="center" vertical="center" wrapText="1"/>
      <protection hidden="1"/>
    </xf>
    <xf numFmtId="0" fontId="32" fillId="4" borderId="1" xfId="3" applyFont="1" applyFill="1" applyBorder="1" applyAlignment="1" applyProtection="1">
      <alignment horizontal="center" vertical="center" wrapText="1"/>
      <protection hidden="1"/>
    </xf>
    <xf numFmtId="0" fontId="32" fillId="14" borderId="1" xfId="3" applyFont="1" applyFill="1" applyBorder="1" applyAlignment="1" applyProtection="1">
      <alignment horizontal="center" vertical="center" wrapText="1"/>
      <protection hidden="1"/>
    </xf>
    <xf numFmtId="9" fontId="13" fillId="0" borderId="2" xfId="1" applyFont="1" applyFill="1" applyBorder="1" applyAlignment="1" applyProtection="1">
      <alignment horizontal="center" vertical="center" wrapText="1"/>
      <protection hidden="1"/>
    </xf>
    <xf numFmtId="9" fontId="13" fillId="0" borderId="12" xfId="1" applyFont="1" applyFill="1" applyBorder="1" applyAlignment="1" applyProtection="1">
      <alignment horizontal="center" vertical="center" wrapText="1"/>
      <protection hidden="1"/>
    </xf>
    <xf numFmtId="0" fontId="15" fillId="9" borderId="3" xfId="0" applyFont="1" applyFill="1" applyBorder="1" applyAlignment="1" applyProtection="1">
      <alignment horizontal="center" vertical="center" wrapText="1"/>
      <protection hidden="1"/>
    </xf>
    <xf numFmtId="0" fontId="15" fillId="9" borderId="1" xfId="0" applyFont="1" applyFill="1" applyBorder="1" applyAlignment="1" applyProtection="1">
      <alignment horizontal="center" vertical="center" textRotation="90"/>
      <protection hidden="1"/>
    </xf>
    <xf numFmtId="0" fontId="15" fillId="9" borderId="3" xfId="0" applyFont="1" applyFill="1" applyBorder="1" applyAlignment="1" applyProtection="1">
      <alignment horizontal="center" vertical="center"/>
      <protection hidden="1"/>
    </xf>
    <xf numFmtId="0" fontId="16" fillId="0" borderId="1" xfId="0" applyFont="1" applyFill="1" applyBorder="1" applyAlignment="1" applyProtection="1">
      <alignment horizontal="justify" vertical="center" wrapText="1"/>
      <protection locked="0"/>
    </xf>
  </cellXfs>
  <cellStyles count="5">
    <cellStyle name="Normal" xfId="0" builtinId="0"/>
    <cellStyle name="Normal 2" xfId="2"/>
    <cellStyle name="Normal 2 2" xfId="3"/>
    <cellStyle name="Porcentaje" xfId="1" builtinId="5"/>
    <cellStyle name="Porcentaje 2" xfId="4"/>
  </cellStyles>
  <dxfs count="298">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1er</a:t>
            </a:r>
            <a:r>
              <a:rPr lang="es-CO" baseline="0"/>
              <a:t> Cuatrimestre</a:t>
            </a:r>
            <a:endParaRPr lang="es-CO"/>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1"/>
          <c:order val="1"/>
          <c:tx>
            <c:strRef>
              <c:f>'9. Seguimiento Consolidado'!$E$7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Consolidado'!$A$9:$A$14</c:f>
              <c:numCache>
                <c:formatCode>General</c:formatCode>
                <c:ptCount val="6"/>
                <c:pt idx="0">
                  <c:v>1</c:v>
                </c:pt>
                <c:pt idx="3">
                  <c:v>2</c:v>
                </c:pt>
              </c:numCache>
            </c:numRef>
          </c:cat>
          <c:val>
            <c:numRef>
              <c:f>'9. Seguimiento Consolidado'!$E$8:$E$14</c:f>
              <c:numCache>
                <c:formatCode>0%</c:formatCode>
                <c:ptCount val="7"/>
                <c:pt idx="1">
                  <c:v>0</c:v>
                </c:pt>
                <c:pt idx="4">
                  <c:v>0</c:v>
                </c:pt>
              </c:numCache>
            </c:numRef>
          </c:val>
          <c:extLst xmlns:c16r2="http://schemas.microsoft.com/office/drawing/2015/06/chart">
            <c:ext xmlns:c16="http://schemas.microsoft.com/office/drawing/2014/chart" uri="{C3380CC4-5D6E-409C-BE32-E72D297353CC}">
              <c16:uniqueId val="{00000000-7011-4FDB-964D-95A6288F1E7F}"/>
            </c:ext>
          </c:extLst>
        </c:ser>
        <c:ser>
          <c:idx val="2"/>
          <c:order val="2"/>
          <c:tx>
            <c:strRef>
              <c:f>'9. Seguimiento Consolidado'!$G$7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Consolidado'!$A$9:$A$14</c:f>
              <c:numCache>
                <c:formatCode>General</c:formatCode>
                <c:ptCount val="6"/>
                <c:pt idx="0">
                  <c:v>1</c:v>
                </c:pt>
                <c:pt idx="3">
                  <c:v>2</c:v>
                </c:pt>
              </c:numCache>
            </c:numRef>
          </c:cat>
          <c:val>
            <c:numRef>
              <c:f>'9. Seguimiento Consolidado'!$G$8:$G$14</c:f>
              <c:numCache>
                <c:formatCode>0%</c:formatCode>
                <c:ptCount val="7"/>
                <c:pt idx="1">
                  <c:v>0</c:v>
                </c:pt>
                <c:pt idx="4">
                  <c:v>0</c:v>
                </c:pt>
              </c:numCache>
            </c:numRef>
          </c:val>
          <c:extLst xmlns:c16r2="http://schemas.microsoft.com/office/drawing/2015/06/chart">
            <c:ext xmlns:c16="http://schemas.microsoft.com/office/drawing/2014/chart" uri="{C3380CC4-5D6E-409C-BE32-E72D297353CC}">
              <c16:uniqueId val="{00000001-7011-4FDB-964D-95A6288F1E7F}"/>
            </c:ext>
          </c:extLst>
        </c:ser>
        <c:dLbls>
          <c:showLegendKey val="0"/>
          <c:showVal val="0"/>
          <c:showCatName val="0"/>
          <c:showSerName val="0"/>
          <c:showPercent val="0"/>
          <c:showBubbleSize val="0"/>
        </c:dLbls>
        <c:gapWidth val="150"/>
        <c:shape val="box"/>
        <c:axId val="358932328"/>
        <c:axId val="358933112"/>
        <c:axId val="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'9. Seguimiento Consolidado'!$D$7</c15:sqref>
                        </c15:formulaRef>
                      </c:ext>
                    </c:extLst>
                    <c:strCache>
                      <c:ptCount val="1"/>
                      <c:pt idx="0">
                        <c:v>Tipo de Riesgo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numRef>
                    <c:extLst xmlns:c16r2="http://schemas.microsoft.com/office/drawing/2015/06/chart">
                      <c:ext uri="{02D57815-91ED-43cb-92C2-25804820EDAC}">
                        <c15:formulaRef>
                          <c15:sqref>'9. Seguimiento Consolidado'!$A$9:$A$14</c15:sqref>
                        </c15:formulaRef>
                      </c:ext>
                    </c:extLst>
                    <c:numCache>
                      <c:formatCode>General</c:formatCode>
                      <c:ptCount val="6"/>
                      <c:pt idx="0">
                        <c:v>1</c:v>
                      </c:pt>
                      <c:pt idx="3">
                        <c:v>2</c:v>
                      </c:pt>
                    </c:numCache>
                  </c:numRef>
                </c:cat>
                <c:val>
                  <c:numRef>
                    <c:extLst xmlns:c16r2="http://schemas.microsoft.com/office/drawing/2015/06/chart">
                      <c:ext uri="{02D57815-91ED-43cb-92C2-25804820EDAC}">
                        <c15:formulaRef>
                          <c15:sqref>'9. Seguimiento Consolidado'!$D$8:$D$14</c15:sqref>
                        </c15:formulaRef>
                      </c:ext>
                    </c:extLst>
                    <c:numCache>
                      <c:formatCode>General</c:formatCode>
                      <c:ptCount val="7"/>
                      <c:pt idx="1">
                        <c:v>0</c:v>
                      </c:pt>
                      <c:pt idx="4">
                        <c:v>0</c:v>
                      </c:pt>
                    </c:numCache>
                  </c:numRef>
                </c:val>
                <c:extLst xmlns:c16r2="http://schemas.microsoft.com/office/drawing/2015/06/chart">
                  <c:ext xmlns:c16="http://schemas.microsoft.com/office/drawing/2014/chart" uri="{C3380CC4-5D6E-409C-BE32-E72D297353CC}">
                    <c16:uniqueId val="{00000002-7011-4FDB-964D-95A6288F1E7F}"/>
                  </c:ext>
                </c:extLst>
              </c15:ser>
            </c15:filteredBarSeries>
          </c:ext>
        </c:extLst>
      </c:bar3DChart>
      <c:catAx>
        <c:axId val="3589323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58933112"/>
        <c:crosses val="autoZero"/>
        <c:auto val="1"/>
        <c:lblAlgn val="ctr"/>
        <c:lblOffset val="100"/>
        <c:noMultiLvlLbl val="0"/>
      </c:catAx>
      <c:valAx>
        <c:axId val="3589331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589323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142035</xdr:colOff>
      <xdr:row>0</xdr:row>
      <xdr:rowOff>94828</xdr:rowOff>
    </xdr:from>
    <xdr:to>
      <xdr:col>1</xdr:col>
      <xdr:colOff>1042987</xdr:colOff>
      <xdr:row>3</xdr:row>
      <xdr:rowOff>212207</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0648" y="94828"/>
          <a:ext cx="900952" cy="946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379046</xdr:colOff>
      <xdr:row>0</xdr:row>
      <xdr:rowOff>96489</xdr:rowOff>
    </xdr:from>
    <xdr:to>
      <xdr:col>1</xdr:col>
      <xdr:colOff>963930</xdr:colOff>
      <xdr:row>3</xdr:row>
      <xdr:rowOff>147579</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06" y="96489"/>
          <a:ext cx="584884" cy="7254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130969</xdr:colOff>
      <xdr:row>0</xdr:row>
      <xdr:rowOff>59531</xdr:rowOff>
    </xdr:from>
    <xdr:to>
      <xdr:col>1</xdr:col>
      <xdr:colOff>857250</xdr:colOff>
      <xdr:row>3</xdr:row>
      <xdr:rowOff>186834</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907" y="59531"/>
          <a:ext cx="726281" cy="8773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0</xdr:row>
      <xdr:rowOff>2380</xdr:rowOff>
    </xdr:from>
    <xdr:to>
      <xdr:col>1</xdr:col>
      <xdr:colOff>857250</xdr:colOff>
      <xdr:row>3</xdr:row>
      <xdr:rowOff>193427</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713" y="2380"/>
          <a:ext cx="781050" cy="9339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59531</xdr:colOff>
      <xdr:row>0</xdr:row>
      <xdr:rowOff>66674</xdr:rowOff>
    </xdr:from>
    <xdr:to>
      <xdr:col>1</xdr:col>
      <xdr:colOff>838200</xdr:colOff>
      <xdr:row>3</xdr:row>
      <xdr:rowOff>166744</xdr:rowOff>
    </xdr:to>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0044" y="66674"/>
          <a:ext cx="778669" cy="8715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78581</xdr:colOff>
      <xdr:row>0</xdr:row>
      <xdr:rowOff>47625</xdr:rowOff>
    </xdr:from>
    <xdr:to>
      <xdr:col>1</xdr:col>
      <xdr:colOff>842962</xdr:colOff>
      <xdr:row>3</xdr:row>
      <xdr:rowOff>145989</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094" y="47625"/>
          <a:ext cx="764381" cy="8556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378619</xdr:colOff>
      <xdr:row>0</xdr:row>
      <xdr:rowOff>42862</xdr:rowOff>
    </xdr:from>
    <xdr:to>
      <xdr:col>2</xdr:col>
      <xdr:colOff>171450</xdr:colOff>
      <xdr:row>3</xdr:row>
      <xdr:rowOff>203448</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132" y="42862"/>
          <a:ext cx="988218" cy="9749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54428</xdr:colOff>
      <xdr:row>0</xdr:row>
      <xdr:rowOff>10886</xdr:rowOff>
    </xdr:from>
    <xdr:to>
      <xdr:col>1</xdr:col>
      <xdr:colOff>990599</xdr:colOff>
      <xdr:row>3</xdr:row>
      <xdr:rowOff>158750</xdr:rowOff>
    </xdr:to>
    <xdr:pic>
      <xdr:nvPicPr>
        <xdr:cNvPr id="2" name="Imagen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6528" y="10886"/>
          <a:ext cx="936171" cy="98606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68035</xdr:colOff>
      <xdr:row>0</xdr:row>
      <xdr:rowOff>11566</xdr:rowOff>
    </xdr:from>
    <xdr:to>
      <xdr:col>1</xdr:col>
      <xdr:colOff>809624</xdr:colOff>
      <xdr:row>3</xdr:row>
      <xdr:rowOff>178151</xdr:rowOff>
    </xdr:to>
    <xdr:pic>
      <xdr:nvPicPr>
        <xdr:cNvPr id="2" name="Imagen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548" y="11566"/>
          <a:ext cx="741589" cy="880960"/>
        </a:xfrm>
        <a:prstGeom prst="rect">
          <a:avLst/>
        </a:prstGeom>
      </xdr:spPr>
    </xdr:pic>
    <xdr:clientData/>
  </xdr:twoCellAnchor>
  <xdr:twoCellAnchor>
    <xdr:from>
      <xdr:col>13</xdr:col>
      <xdr:colOff>59530</xdr:colOff>
      <xdr:row>8</xdr:row>
      <xdr:rowOff>71445</xdr:rowOff>
    </xdr:from>
    <xdr:to>
      <xdr:col>20</xdr:col>
      <xdr:colOff>452437</xdr:colOff>
      <xdr:row>14</xdr:row>
      <xdr:rowOff>0</xdr:rowOff>
    </xdr:to>
    <xdr:graphicFrame macro="">
      <xdr:nvGraphicFramePr>
        <xdr:cNvPr id="6" name="Gráfico 5">
          <a:extLst>
            <a:ext uri="{FF2B5EF4-FFF2-40B4-BE49-F238E27FC236}">
              <a16:creationId xmlns:a16="http://schemas.microsoft.com/office/drawing/2014/main" xmlns=""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54"/>
  <sheetViews>
    <sheetView showGridLines="0" tabSelected="1" view="pageBreakPreview" zoomScale="80" zoomScaleNormal="85" zoomScaleSheetLayoutView="80" workbookViewId="0">
      <selection activeCell="E16" sqref="E16:F16"/>
    </sheetView>
  </sheetViews>
  <sheetFormatPr baseColWidth="10" defaultColWidth="0" defaultRowHeight="16.5" x14ac:dyDescent="0.3"/>
  <cols>
    <col min="1" max="1" width="4.5703125" style="16" customWidth="1"/>
    <col min="2" max="2" width="24.5703125" style="16" customWidth="1"/>
    <col min="3" max="3" width="19.5703125" style="16" customWidth="1"/>
    <col min="4" max="4" width="4.85546875" style="16" customWidth="1"/>
    <col min="5" max="5" width="35.42578125" style="9" customWidth="1"/>
    <col min="6" max="6" width="22.140625" style="27" customWidth="1"/>
    <col min="7" max="7" width="5" style="9" customWidth="1"/>
    <col min="8" max="8" width="20.7109375" style="9" customWidth="1"/>
    <col min="9" max="9" width="27" style="9" customWidth="1"/>
    <col min="10" max="10" width="4.5703125" style="9" customWidth="1"/>
    <col min="11" max="11" width="28.5703125" style="9" customWidth="1"/>
    <col min="12" max="12" width="29.7109375" style="9" customWidth="1"/>
    <col min="13" max="13" width="8.85546875" style="9" customWidth="1"/>
    <col min="14" max="14" width="11.42578125" style="9" hidden="1" customWidth="1"/>
    <col min="15" max="16384" width="11.42578125" style="9" hidden="1"/>
  </cols>
  <sheetData>
    <row r="1" spans="1:14" s="23" customFormat="1" ht="21.95" customHeight="1" x14ac:dyDescent="0.3">
      <c r="A1" s="79"/>
      <c r="B1" s="79"/>
      <c r="C1" s="86" t="s">
        <v>138</v>
      </c>
      <c r="D1" s="87"/>
      <c r="E1" s="87"/>
      <c r="F1" s="87"/>
      <c r="G1" s="87"/>
      <c r="H1" s="87"/>
      <c r="I1" s="87"/>
      <c r="J1" s="87"/>
      <c r="K1" s="88"/>
      <c r="L1" s="22" t="s">
        <v>309</v>
      </c>
      <c r="N1" s="24"/>
    </row>
    <row r="2" spans="1:14" s="23" customFormat="1" ht="21.95" customHeight="1" x14ac:dyDescent="0.3">
      <c r="A2" s="79"/>
      <c r="B2" s="79"/>
      <c r="C2" s="89"/>
      <c r="D2" s="90"/>
      <c r="E2" s="90"/>
      <c r="F2" s="90"/>
      <c r="G2" s="90"/>
      <c r="H2" s="90"/>
      <c r="I2" s="90"/>
      <c r="J2" s="90"/>
      <c r="K2" s="91"/>
      <c r="L2" s="22" t="s">
        <v>310</v>
      </c>
      <c r="N2" s="24"/>
    </row>
    <row r="3" spans="1:14" s="23" customFormat="1" ht="21.95" customHeight="1" x14ac:dyDescent="0.3">
      <c r="A3" s="79"/>
      <c r="B3" s="79"/>
      <c r="C3" s="89"/>
      <c r="D3" s="90"/>
      <c r="E3" s="90"/>
      <c r="F3" s="90"/>
      <c r="G3" s="90"/>
      <c r="H3" s="90"/>
      <c r="I3" s="90"/>
      <c r="J3" s="90"/>
      <c r="K3" s="91"/>
      <c r="L3" s="25" t="s">
        <v>312</v>
      </c>
    </row>
    <row r="4" spans="1:14" s="23" customFormat="1" ht="21.95" customHeight="1" x14ac:dyDescent="0.3">
      <c r="A4" s="79"/>
      <c r="B4" s="79"/>
      <c r="C4" s="92"/>
      <c r="D4" s="93"/>
      <c r="E4" s="93"/>
      <c r="F4" s="93"/>
      <c r="G4" s="93"/>
      <c r="H4" s="93"/>
      <c r="I4" s="93"/>
      <c r="J4" s="93"/>
      <c r="K4" s="94"/>
      <c r="L4" s="26" t="s">
        <v>362</v>
      </c>
    </row>
    <row r="6" spans="1:14" ht="12.75" customHeight="1" x14ac:dyDescent="0.3">
      <c r="A6" s="80" t="s">
        <v>58</v>
      </c>
      <c r="B6" s="80"/>
      <c r="C6" s="81" t="s">
        <v>44</v>
      </c>
      <c r="D6" s="81"/>
      <c r="E6" s="81"/>
      <c r="F6" s="81"/>
      <c r="G6" s="81"/>
      <c r="H6" s="81"/>
      <c r="I6" s="99" t="s">
        <v>68</v>
      </c>
      <c r="J6" s="99"/>
      <c r="K6" s="99"/>
      <c r="L6" s="99"/>
    </row>
    <row r="7" spans="1:14" ht="12.75" customHeight="1" x14ac:dyDescent="0.3">
      <c r="A7" s="80"/>
      <c r="B7" s="80"/>
      <c r="C7" s="81"/>
      <c r="D7" s="81"/>
      <c r="E7" s="81"/>
      <c r="F7" s="81"/>
      <c r="G7" s="81"/>
      <c r="H7" s="81"/>
      <c r="I7" s="99"/>
      <c r="J7" s="99"/>
      <c r="K7" s="99"/>
      <c r="L7" s="99"/>
    </row>
    <row r="8" spans="1:14" s="23" customFormat="1" ht="42.6" customHeight="1" x14ac:dyDescent="0.3">
      <c r="A8" s="82" t="s">
        <v>57</v>
      </c>
      <c r="B8" s="82"/>
      <c r="C8" s="83" t="str">
        <f>IFERROR(VLOOKUP(C6,'Datos Hoja 1'!$A$1:$D$17,2,FALSE),"")</f>
        <v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v>
      </c>
      <c r="D8" s="83"/>
      <c r="E8" s="83"/>
      <c r="F8" s="83"/>
      <c r="G8" s="83"/>
      <c r="H8" s="83"/>
      <c r="I8" s="100" t="str">
        <f>IFERROR(VLOOKUP(C6,'Datos Hoja 1'!$A$1:$D$17,3,FALSE),"")</f>
        <v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v>
      </c>
      <c r="J8" s="100"/>
      <c r="K8" s="100"/>
      <c r="L8" s="100"/>
    </row>
    <row r="9" spans="1:14" s="23" customFormat="1" ht="37.15" customHeight="1" x14ac:dyDescent="0.3">
      <c r="A9" s="82"/>
      <c r="B9" s="82"/>
      <c r="C9" s="83"/>
      <c r="D9" s="83"/>
      <c r="E9" s="83"/>
      <c r="F9" s="83"/>
      <c r="G9" s="83"/>
      <c r="H9" s="83"/>
      <c r="I9" s="100"/>
      <c r="J9" s="100"/>
      <c r="K9" s="100"/>
      <c r="L9" s="100"/>
    </row>
    <row r="10" spans="1:14" s="23" customFormat="1" ht="43.15" customHeight="1" x14ac:dyDescent="0.3">
      <c r="A10" s="82" t="s">
        <v>241</v>
      </c>
      <c r="B10" s="82"/>
      <c r="C10" s="83" t="str">
        <f>IFERROR(VLOOKUP(C6,'Datos Hoja 1'!$A$1:$D$17,4,FALSE),"")</f>
        <v>No. 7. Implementación de acciones de fortalecimiento institucional para mejorar el desempeño del IDIGER en el Distrito Capital Bogotá D.C.</v>
      </c>
      <c r="D10" s="83"/>
      <c r="E10" s="83"/>
      <c r="F10" s="83"/>
      <c r="G10" s="83"/>
      <c r="H10" s="83"/>
      <c r="I10" s="100"/>
      <c r="J10" s="100"/>
      <c r="K10" s="100"/>
      <c r="L10" s="100"/>
    </row>
    <row r="11" spans="1:14" s="23" customFormat="1" ht="43.15" customHeight="1" x14ac:dyDescent="0.3">
      <c r="A11" s="84"/>
      <c r="B11" s="84"/>
      <c r="C11" s="85"/>
      <c r="D11" s="85"/>
      <c r="E11" s="85"/>
      <c r="F11" s="85"/>
      <c r="G11" s="85"/>
      <c r="H11" s="85"/>
      <c r="I11" s="100"/>
      <c r="J11" s="100"/>
      <c r="K11" s="100"/>
      <c r="L11" s="100"/>
    </row>
    <row r="12" spans="1:14" s="23" customFormat="1" ht="21" customHeight="1" x14ac:dyDescent="0.3">
      <c r="A12" s="69" t="s">
        <v>243</v>
      </c>
      <c r="B12" s="69"/>
      <c r="C12" s="69"/>
      <c r="D12" s="69"/>
      <c r="E12" s="69"/>
      <c r="F12" s="69"/>
      <c r="G12" s="69"/>
      <c r="H12" s="69"/>
      <c r="I12" s="69"/>
      <c r="J12" s="69"/>
      <c r="K12" s="69"/>
      <c r="L12" s="69"/>
    </row>
    <row r="13" spans="1:14" s="23" customFormat="1" ht="20.100000000000001" customHeight="1" x14ac:dyDescent="0.3">
      <c r="A13" s="28"/>
      <c r="B13" s="95" t="s">
        <v>224</v>
      </c>
      <c r="C13" s="96"/>
      <c r="D13" s="29"/>
      <c r="E13" s="95" t="s">
        <v>299</v>
      </c>
      <c r="F13" s="96"/>
      <c r="G13" s="28"/>
      <c r="H13" s="95" t="s">
        <v>228</v>
      </c>
      <c r="I13" s="96"/>
      <c r="J13" s="29" t="s">
        <v>380</v>
      </c>
      <c r="K13" s="95" t="s">
        <v>297</v>
      </c>
      <c r="L13" s="96"/>
    </row>
    <row r="14" spans="1:14" s="23" customFormat="1" ht="20.100000000000001" customHeight="1" x14ac:dyDescent="0.3">
      <c r="A14" s="28" t="s">
        <v>380</v>
      </c>
      <c r="B14" s="95" t="s">
        <v>305</v>
      </c>
      <c r="C14" s="96"/>
      <c r="D14" s="29"/>
      <c r="E14" s="95" t="s">
        <v>226</v>
      </c>
      <c r="F14" s="96"/>
      <c r="G14" s="28"/>
      <c r="H14" s="95" t="s">
        <v>300</v>
      </c>
      <c r="I14" s="96"/>
      <c r="J14" s="29"/>
      <c r="K14" s="95" t="s">
        <v>301</v>
      </c>
      <c r="L14" s="96"/>
    </row>
    <row r="15" spans="1:14" s="23" customFormat="1" ht="30" customHeight="1" x14ac:dyDescent="0.3">
      <c r="A15" s="28"/>
      <c r="B15" s="95" t="s">
        <v>238</v>
      </c>
      <c r="C15" s="96"/>
      <c r="D15" s="29"/>
      <c r="E15" s="97" t="s">
        <v>230</v>
      </c>
      <c r="F15" s="98"/>
      <c r="G15" s="28"/>
      <c r="H15" s="95" t="s">
        <v>229</v>
      </c>
      <c r="I15" s="96"/>
      <c r="J15" s="29"/>
      <c r="K15" s="97" t="s">
        <v>231</v>
      </c>
      <c r="L15" s="98"/>
    </row>
    <row r="16" spans="1:14" s="23" customFormat="1" ht="20.100000000000001" customHeight="1" x14ac:dyDescent="0.3">
      <c r="A16" s="28"/>
      <c r="B16" s="95" t="s">
        <v>225</v>
      </c>
      <c r="C16" s="96"/>
      <c r="D16" s="29"/>
      <c r="E16" s="95" t="s">
        <v>227</v>
      </c>
      <c r="F16" s="96"/>
      <c r="G16" s="28"/>
      <c r="H16" s="95" t="s">
        <v>239</v>
      </c>
      <c r="I16" s="96"/>
      <c r="J16" s="29"/>
      <c r="K16" s="95" t="s">
        <v>232</v>
      </c>
      <c r="L16" s="96"/>
    </row>
    <row r="17" spans="1:12" s="23" customFormat="1" ht="20.100000000000001" customHeight="1" x14ac:dyDescent="0.3">
      <c r="A17" s="28"/>
      <c r="B17" s="95" t="s">
        <v>240</v>
      </c>
      <c r="C17" s="96"/>
      <c r="D17" s="29" t="s">
        <v>380</v>
      </c>
      <c r="E17" s="95" t="s">
        <v>233</v>
      </c>
      <c r="F17" s="96"/>
      <c r="G17" s="28"/>
      <c r="H17" s="95" t="s">
        <v>234</v>
      </c>
      <c r="I17" s="96"/>
      <c r="J17" s="29"/>
      <c r="K17" s="95" t="s">
        <v>304</v>
      </c>
      <c r="L17" s="96"/>
    </row>
    <row r="18" spans="1:12" s="23" customFormat="1" ht="30" customHeight="1" x14ac:dyDescent="0.3">
      <c r="A18" s="28"/>
      <c r="B18" s="95" t="s">
        <v>235</v>
      </c>
      <c r="C18" s="96"/>
      <c r="D18" s="29"/>
      <c r="E18" s="97" t="s">
        <v>236</v>
      </c>
      <c r="F18" s="98"/>
      <c r="G18" s="28"/>
      <c r="H18" s="97" t="s">
        <v>302</v>
      </c>
      <c r="I18" s="98"/>
      <c r="J18" s="29"/>
      <c r="K18" s="95" t="s">
        <v>242</v>
      </c>
      <c r="L18" s="96"/>
    </row>
    <row r="19" spans="1:12" s="23" customFormat="1" ht="30" customHeight="1" x14ac:dyDescent="0.3">
      <c r="A19" s="28"/>
      <c r="B19" s="95" t="s">
        <v>298</v>
      </c>
      <c r="C19" s="96"/>
      <c r="D19" s="29"/>
      <c r="E19" s="97" t="s">
        <v>246</v>
      </c>
      <c r="F19" s="98"/>
      <c r="G19" s="28"/>
      <c r="H19" s="97" t="s">
        <v>303</v>
      </c>
      <c r="I19" s="98"/>
      <c r="J19" s="29"/>
      <c r="K19" s="101" t="s">
        <v>237</v>
      </c>
      <c r="L19" s="102"/>
    </row>
    <row r="20" spans="1:12" s="23" customFormat="1" ht="20.100000000000001" customHeight="1" x14ac:dyDescent="0.3">
      <c r="A20" s="28"/>
      <c r="B20" s="101" t="s">
        <v>237</v>
      </c>
      <c r="C20" s="102"/>
      <c r="D20" s="29"/>
      <c r="E20" s="101" t="s">
        <v>237</v>
      </c>
      <c r="F20" s="102"/>
      <c r="G20" s="28"/>
      <c r="H20" s="101" t="s">
        <v>237</v>
      </c>
      <c r="I20" s="102"/>
      <c r="J20" s="29"/>
      <c r="K20" s="101" t="s">
        <v>244</v>
      </c>
      <c r="L20" s="102"/>
    </row>
    <row r="21" spans="1:12" s="59" customFormat="1" ht="24" customHeight="1" x14ac:dyDescent="0.25">
      <c r="A21" s="76" t="s">
        <v>258</v>
      </c>
      <c r="B21" s="77"/>
      <c r="C21" s="77"/>
      <c r="D21" s="77"/>
      <c r="E21" s="77"/>
      <c r="F21" s="77"/>
      <c r="G21" s="77"/>
      <c r="H21" s="77"/>
      <c r="I21" s="77"/>
      <c r="J21" s="77"/>
      <c r="K21" s="77"/>
      <c r="L21" s="78"/>
    </row>
    <row r="22" spans="1:12" s="59" customFormat="1" ht="24" customHeight="1" x14ac:dyDescent="0.25">
      <c r="A22" s="73" t="s">
        <v>59</v>
      </c>
      <c r="B22" s="74"/>
      <c r="C22" s="74"/>
      <c r="D22" s="74"/>
      <c r="E22" s="74"/>
      <c r="F22" s="75"/>
      <c r="G22" s="69" t="s">
        <v>60</v>
      </c>
      <c r="H22" s="69"/>
      <c r="I22" s="69"/>
      <c r="J22" s="69"/>
      <c r="K22" s="69"/>
      <c r="L22" s="69"/>
    </row>
    <row r="23" spans="1:12" ht="27" customHeight="1" x14ac:dyDescent="0.3">
      <c r="A23" s="30">
        <v>1</v>
      </c>
      <c r="B23" s="70" t="s">
        <v>371</v>
      </c>
      <c r="C23" s="71"/>
      <c r="D23" s="71"/>
      <c r="E23" s="71"/>
      <c r="F23" s="72"/>
      <c r="G23" s="30">
        <v>1</v>
      </c>
      <c r="H23" s="70" t="s">
        <v>373</v>
      </c>
      <c r="I23" s="71"/>
      <c r="J23" s="71"/>
      <c r="K23" s="71"/>
      <c r="L23" s="72"/>
    </row>
    <row r="24" spans="1:12" ht="34.5" customHeight="1" x14ac:dyDescent="0.3">
      <c r="A24" s="30">
        <v>2</v>
      </c>
      <c r="B24" s="70" t="s">
        <v>372</v>
      </c>
      <c r="C24" s="71"/>
      <c r="D24" s="71"/>
      <c r="E24" s="71"/>
      <c r="F24" s="72"/>
      <c r="G24" s="30">
        <v>2</v>
      </c>
      <c r="H24" s="70" t="s">
        <v>374</v>
      </c>
      <c r="I24" s="71"/>
      <c r="J24" s="71"/>
      <c r="K24" s="71"/>
      <c r="L24" s="72"/>
    </row>
    <row r="25" spans="1:12" ht="34.5" customHeight="1" x14ac:dyDescent="0.3">
      <c r="A25" s="30">
        <v>3</v>
      </c>
      <c r="B25" s="68"/>
      <c r="C25" s="68"/>
      <c r="D25" s="68"/>
      <c r="E25" s="68"/>
      <c r="F25" s="68"/>
      <c r="G25" s="30">
        <v>3</v>
      </c>
      <c r="H25" s="70" t="s">
        <v>375</v>
      </c>
      <c r="I25" s="71"/>
      <c r="J25" s="71"/>
      <c r="K25" s="71"/>
      <c r="L25" s="72"/>
    </row>
    <row r="26" spans="1:12" ht="18" customHeight="1" x14ac:dyDescent="0.3">
      <c r="A26" s="30">
        <v>4</v>
      </c>
      <c r="B26" s="68"/>
      <c r="C26" s="68"/>
      <c r="D26" s="68"/>
      <c r="E26" s="68"/>
      <c r="F26" s="68"/>
      <c r="G26" s="30">
        <v>4</v>
      </c>
      <c r="H26" s="68"/>
      <c r="I26" s="68"/>
      <c r="J26" s="68"/>
      <c r="K26" s="68"/>
      <c r="L26" s="68"/>
    </row>
    <row r="27" spans="1:12" ht="18" customHeight="1" x14ac:dyDescent="0.3">
      <c r="A27" s="30">
        <v>5</v>
      </c>
      <c r="B27" s="68"/>
      <c r="C27" s="68"/>
      <c r="D27" s="68"/>
      <c r="E27" s="68"/>
      <c r="F27" s="68"/>
      <c r="G27" s="30">
        <v>5</v>
      </c>
      <c r="H27" s="68"/>
      <c r="I27" s="68"/>
      <c r="J27" s="68"/>
      <c r="K27" s="68"/>
      <c r="L27" s="68"/>
    </row>
    <row r="28" spans="1:12" ht="18" customHeight="1" x14ac:dyDescent="0.3">
      <c r="A28" s="30">
        <v>6</v>
      </c>
      <c r="B28" s="68"/>
      <c r="C28" s="68"/>
      <c r="D28" s="68"/>
      <c r="E28" s="68"/>
      <c r="F28" s="68"/>
      <c r="G28" s="30">
        <v>6</v>
      </c>
      <c r="H28" s="68"/>
      <c r="I28" s="68"/>
      <c r="J28" s="68"/>
      <c r="K28" s="68"/>
      <c r="L28" s="68"/>
    </row>
    <row r="29" spans="1:12" ht="18" customHeight="1" x14ac:dyDescent="0.3">
      <c r="A29" s="30">
        <v>7</v>
      </c>
      <c r="B29" s="68"/>
      <c r="C29" s="68"/>
      <c r="D29" s="68"/>
      <c r="E29" s="68"/>
      <c r="F29" s="68"/>
      <c r="G29" s="30">
        <v>7</v>
      </c>
      <c r="H29" s="68"/>
      <c r="I29" s="68"/>
      <c r="J29" s="68"/>
      <c r="K29" s="68"/>
      <c r="L29" s="68"/>
    </row>
    <row r="30" spans="1:12" ht="18" customHeight="1" x14ac:dyDescent="0.3">
      <c r="A30" s="30">
        <v>8</v>
      </c>
      <c r="B30" s="68"/>
      <c r="C30" s="68"/>
      <c r="D30" s="68"/>
      <c r="E30" s="68"/>
      <c r="F30" s="68"/>
      <c r="G30" s="30">
        <v>8</v>
      </c>
      <c r="H30" s="68"/>
      <c r="I30" s="68"/>
      <c r="J30" s="68"/>
      <c r="K30" s="68"/>
      <c r="L30" s="68"/>
    </row>
    <row r="31" spans="1:12" ht="18" customHeight="1" x14ac:dyDescent="0.3">
      <c r="A31" s="30">
        <v>9</v>
      </c>
      <c r="B31" s="68"/>
      <c r="C31" s="68"/>
      <c r="D31" s="68"/>
      <c r="E31" s="68"/>
      <c r="F31" s="68"/>
      <c r="G31" s="30">
        <v>9</v>
      </c>
      <c r="H31" s="68"/>
      <c r="I31" s="68"/>
      <c r="J31" s="68"/>
      <c r="K31" s="68"/>
      <c r="L31" s="68"/>
    </row>
    <row r="32" spans="1:12" ht="18" customHeight="1" x14ac:dyDescent="0.3">
      <c r="A32" s="30">
        <v>10</v>
      </c>
      <c r="B32" s="68"/>
      <c r="C32" s="68"/>
      <c r="D32" s="68"/>
      <c r="E32" s="68"/>
      <c r="F32" s="68"/>
      <c r="G32" s="30">
        <v>10</v>
      </c>
      <c r="H32" s="68"/>
      <c r="I32" s="68"/>
      <c r="J32" s="68"/>
      <c r="K32" s="68"/>
      <c r="L32" s="68"/>
    </row>
    <row r="33" spans="1:12" ht="18" customHeight="1" x14ac:dyDescent="0.3">
      <c r="A33" s="30">
        <v>11</v>
      </c>
      <c r="B33" s="68"/>
      <c r="C33" s="68"/>
      <c r="D33" s="68"/>
      <c r="E33" s="68"/>
      <c r="F33" s="68"/>
      <c r="G33" s="30">
        <v>11</v>
      </c>
      <c r="H33" s="68"/>
      <c r="I33" s="68"/>
      <c r="J33" s="68"/>
      <c r="K33" s="68"/>
      <c r="L33" s="68"/>
    </row>
    <row r="34" spans="1:12" ht="18" customHeight="1" x14ac:dyDescent="0.3">
      <c r="A34" s="30">
        <v>12</v>
      </c>
      <c r="B34" s="68"/>
      <c r="C34" s="68"/>
      <c r="D34" s="68"/>
      <c r="E34" s="68"/>
      <c r="F34" s="68"/>
      <c r="G34" s="30">
        <v>12</v>
      </c>
      <c r="H34" s="68"/>
      <c r="I34" s="68"/>
      <c r="J34" s="68"/>
      <c r="K34" s="68"/>
      <c r="L34" s="68"/>
    </row>
    <row r="35" spans="1:12" ht="18" customHeight="1" x14ac:dyDescent="0.3">
      <c r="A35" s="30">
        <v>13</v>
      </c>
      <c r="B35" s="68"/>
      <c r="C35" s="68"/>
      <c r="D35" s="68"/>
      <c r="E35" s="68"/>
      <c r="F35" s="68"/>
      <c r="G35" s="30">
        <v>13</v>
      </c>
      <c r="H35" s="68"/>
      <c r="I35" s="68"/>
      <c r="J35" s="68"/>
      <c r="K35" s="68"/>
      <c r="L35" s="68"/>
    </row>
    <row r="36" spans="1:12" ht="18" customHeight="1" x14ac:dyDescent="0.3">
      <c r="A36" s="30">
        <v>14</v>
      </c>
      <c r="B36" s="68"/>
      <c r="C36" s="68"/>
      <c r="D36" s="68"/>
      <c r="E36" s="68"/>
      <c r="F36" s="68"/>
      <c r="G36" s="30">
        <v>14</v>
      </c>
      <c r="H36" s="68"/>
      <c r="I36" s="68"/>
      <c r="J36" s="68"/>
      <c r="K36" s="68"/>
      <c r="L36" s="68"/>
    </row>
    <row r="37" spans="1:12" ht="18" customHeight="1" x14ac:dyDescent="0.3">
      <c r="A37" s="30">
        <v>15</v>
      </c>
      <c r="B37" s="68"/>
      <c r="C37" s="68"/>
      <c r="D37" s="68"/>
      <c r="E37" s="68"/>
      <c r="F37" s="68"/>
      <c r="G37" s="30">
        <v>15</v>
      </c>
      <c r="H37" s="68"/>
      <c r="I37" s="68"/>
      <c r="J37" s="68"/>
      <c r="K37" s="68"/>
      <c r="L37" s="68"/>
    </row>
    <row r="38" spans="1:12" s="23" customFormat="1" ht="24" customHeight="1" x14ac:dyDescent="0.3">
      <c r="A38" s="76" t="s">
        <v>259</v>
      </c>
      <c r="B38" s="77"/>
      <c r="C38" s="77"/>
      <c r="D38" s="77"/>
      <c r="E38" s="77"/>
      <c r="F38" s="77"/>
      <c r="G38" s="77"/>
      <c r="H38" s="77"/>
      <c r="I38" s="77"/>
      <c r="J38" s="77"/>
      <c r="K38" s="77"/>
      <c r="L38" s="78"/>
    </row>
    <row r="39" spans="1:12" s="23" customFormat="1" ht="24" customHeight="1" x14ac:dyDescent="0.3">
      <c r="A39" s="73" t="s">
        <v>61</v>
      </c>
      <c r="B39" s="74"/>
      <c r="C39" s="74"/>
      <c r="D39" s="74"/>
      <c r="E39" s="74"/>
      <c r="F39" s="75"/>
      <c r="G39" s="69" t="s">
        <v>62</v>
      </c>
      <c r="H39" s="69"/>
      <c r="I39" s="69"/>
      <c r="J39" s="69"/>
      <c r="K39" s="69"/>
      <c r="L39" s="69"/>
    </row>
    <row r="40" spans="1:12" ht="46.9" customHeight="1" x14ac:dyDescent="0.3">
      <c r="A40" s="30">
        <v>1</v>
      </c>
      <c r="B40" s="70" t="s">
        <v>378</v>
      </c>
      <c r="C40" s="71"/>
      <c r="D40" s="71"/>
      <c r="E40" s="71"/>
      <c r="F40" s="72"/>
      <c r="G40" s="30">
        <v>1</v>
      </c>
      <c r="H40" s="70" t="s">
        <v>376</v>
      </c>
      <c r="I40" s="71"/>
      <c r="J40" s="71"/>
      <c r="K40" s="71"/>
      <c r="L40" s="72"/>
    </row>
    <row r="41" spans="1:12" ht="37.5" customHeight="1" x14ac:dyDescent="0.3">
      <c r="A41" s="30">
        <v>2</v>
      </c>
      <c r="B41" s="70" t="s">
        <v>379</v>
      </c>
      <c r="C41" s="71"/>
      <c r="D41" s="71"/>
      <c r="E41" s="71"/>
      <c r="F41" s="72"/>
      <c r="G41" s="30">
        <v>2</v>
      </c>
      <c r="H41" s="70" t="s">
        <v>377</v>
      </c>
      <c r="I41" s="71"/>
      <c r="J41" s="71"/>
      <c r="K41" s="71"/>
      <c r="L41" s="72"/>
    </row>
    <row r="42" spans="1:12" ht="18" customHeight="1" x14ac:dyDescent="0.3">
      <c r="A42" s="30">
        <v>3</v>
      </c>
      <c r="B42" s="68"/>
      <c r="C42" s="68"/>
      <c r="D42" s="68"/>
      <c r="E42" s="68"/>
      <c r="F42" s="68"/>
      <c r="G42" s="30">
        <v>3</v>
      </c>
      <c r="H42" s="68"/>
      <c r="I42" s="68"/>
      <c r="J42" s="68"/>
      <c r="K42" s="68"/>
      <c r="L42" s="68"/>
    </row>
    <row r="43" spans="1:12" ht="18" customHeight="1" x14ac:dyDescent="0.3">
      <c r="A43" s="30">
        <v>4</v>
      </c>
      <c r="B43" s="68"/>
      <c r="C43" s="68"/>
      <c r="D43" s="68"/>
      <c r="E43" s="68"/>
      <c r="F43" s="68"/>
      <c r="G43" s="30">
        <v>4</v>
      </c>
      <c r="H43" s="68"/>
      <c r="I43" s="68"/>
      <c r="J43" s="68"/>
      <c r="K43" s="68"/>
      <c r="L43" s="68"/>
    </row>
    <row r="44" spans="1:12" ht="18" customHeight="1" x14ac:dyDescent="0.3">
      <c r="A44" s="30">
        <v>5</v>
      </c>
      <c r="B44" s="68"/>
      <c r="C44" s="68"/>
      <c r="D44" s="68"/>
      <c r="E44" s="68"/>
      <c r="F44" s="68"/>
      <c r="G44" s="30">
        <v>5</v>
      </c>
      <c r="H44" s="68"/>
      <c r="I44" s="68"/>
      <c r="J44" s="68"/>
      <c r="K44" s="68"/>
      <c r="L44" s="68"/>
    </row>
    <row r="45" spans="1:12" ht="18" customHeight="1" x14ac:dyDescent="0.3">
      <c r="A45" s="30">
        <v>6</v>
      </c>
      <c r="B45" s="68"/>
      <c r="C45" s="68"/>
      <c r="D45" s="68"/>
      <c r="E45" s="68"/>
      <c r="F45" s="68"/>
      <c r="G45" s="30">
        <v>6</v>
      </c>
      <c r="H45" s="68"/>
      <c r="I45" s="68"/>
      <c r="J45" s="68"/>
      <c r="K45" s="68"/>
      <c r="L45" s="68"/>
    </row>
    <row r="46" spans="1:12" ht="18" customHeight="1" x14ac:dyDescent="0.3">
      <c r="A46" s="30">
        <v>7</v>
      </c>
      <c r="B46" s="68"/>
      <c r="C46" s="68"/>
      <c r="D46" s="68"/>
      <c r="E46" s="68"/>
      <c r="F46" s="68"/>
      <c r="G46" s="30">
        <v>7</v>
      </c>
      <c r="H46" s="68"/>
      <c r="I46" s="68"/>
      <c r="J46" s="68"/>
      <c r="K46" s="68"/>
      <c r="L46" s="68"/>
    </row>
    <row r="47" spans="1:12" ht="18" customHeight="1" x14ac:dyDescent="0.3">
      <c r="A47" s="30">
        <v>8</v>
      </c>
      <c r="B47" s="68"/>
      <c r="C47" s="68"/>
      <c r="D47" s="68"/>
      <c r="E47" s="68"/>
      <c r="F47" s="68"/>
      <c r="G47" s="30">
        <v>8</v>
      </c>
      <c r="H47" s="68"/>
      <c r="I47" s="68"/>
      <c r="J47" s="68"/>
      <c r="K47" s="68"/>
      <c r="L47" s="68"/>
    </row>
    <row r="48" spans="1:12" ht="18" customHeight="1" x14ac:dyDescent="0.3">
      <c r="A48" s="30">
        <v>9</v>
      </c>
      <c r="B48" s="68"/>
      <c r="C48" s="68"/>
      <c r="D48" s="68"/>
      <c r="E48" s="68"/>
      <c r="F48" s="68"/>
      <c r="G48" s="30">
        <v>9</v>
      </c>
      <c r="H48" s="68"/>
      <c r="I48" s="68"/>
      <c r="J48" s="68"/>
      <c r="K48" s="68"/>
      <c r="L48" s="68"/>
    </row>
    <row r="49" spans="1:12" ht="18" customHeight="1" x14ac:dyDescent="0.3">
      <c r="A49" s="30">
        <v>10</v>
      </c>
      <c r="B49" s="68"/>
      <c r="C49" s="68"/>
      <c r="D49" s="68"/>
      <c r="E49" s="68"/>
      <c r="F49" s="68"/>
      <c r="G49" s="30">
        <v>10</v>
      </c>
      <c r="H49" s="68"/>
      <c r="I49" s="68"/>
      <c r="J49" s="68"/>
      <c r="K49" s="68"/>
      <c r="L49" s="68"/>
    </row>
    <row r="50" spans="1:12" ht="18" customHeight="1" x14ac:dyDescent="0.3">
      <c r="A50" s="30">
        <v>11</v>
      </c>
      <c r="B50" s="68"/>
      <c r="C50" s="68"/>
      <c r="D50" s="68"/>
      <c r="E50" s="68"/>
      <c r="F50" s="68"/>
      <c r="G50" s="30">
        <v>11</v>
      </c>
      <c r="H50" s="68"/>
      <c r="I50" s="68"/>
      <c r="J50" s="68"/>
      <c r="K50" s="68"/>
      <c r="L50" s="68"/>
    </row>
    <row r="51" spans="1:12" ht="18" customHeight="1" x14ac:dyDescent="0.3">
      <c r="A51" s="30">
        <v>12</v>
      </c>
      <c r="B51" s="68"/>
      <c r="C51" s="68"/>
      <c r="D51" s="68"/>
      <c r="E51" s="68"/>
      <c r="F51" s="68"/>
      <c r="G51" s="30">
        <v>12</v>
      </c>
      <c r="H51" s="68"/>
      <c r="I51" s="68"/>
      <c r="J51" s="68"/>
      <c r="K51" s="68"/>
      <c r="L51" s="68"/>
    </row>
    <row r="52" spans="1:12" ht="18" customHeight="1" x14ac:dyDescent="0.3">
      <c r="A52" s="30">
        <v>13</v>
      </c>
      <c r="B52" s="68"/>
      <c r="C52" s="68"/>
      <c r="D52" s="68"/>
      <c r="E52" s="68"/>
      <c r="F52" s="68"/>
      <c r="G52" s="30">
        <v>13</v>
      </c>
      <c r="H52" s="68"/>
      <c r="I52" s="68"/>
      <c r="J52" s="68"/>
      <c r="K52" s="68"/>
      <c r="L52" s="68"/>
    </row>
    <row r="53" spans="1:12" ht="18" customHeight="1" x14ac:dyDescent="0.3">
      <c r="A53" s="30">
        <v>14</v>
      </c>
      <c r="B53" s="68"/>
      <c r="C53" s="68"/>
      <c r="D53" s="68"/>
      <c r="E53" s="68"/>
      <c r="F53" s="68"/>
      <c r="G53" s="30">
        <v>14</v>
      </c>
      <c r="H53" s="68"/>
      <c r="I53" s="68"/>
      <c r="J53" s="68"/>
      <c r="K53" s="68"/>
      <c r="L53" s="68"/>
    </row>
    <row r="54" spans="1:12" ht="18" customHeight="1" x14ac:dyDescent="0.3">
      <c r="A54" s="30">
        <v>15</v>
      </c>
      <c r="B54" s="68"/>
      <c r="C54" s="68"/>
      <c r="D54" s="68"/>
      <c r="E54" s="68"/>
      <c r="F54" s="68"/>
      <c r="G54" s="30">
        <v>15</v>
      </c>
      <c r="H54" s="68"/>
      <c r="I54" s="68"/>
      <c r="J54" s="68"/>
      <c r="K54" s="68"/>
      <c r="L54" s="68"/>
    </row>
  </sheetData>
  <sheetProtection algorithmName="SHA-512" hashValue="WuYQwJ4IdJdwMbeWcP2vSOSp52G7FaXDAUKy+SzME+X9XM7C9stkmc41bwhK7niUsRnEBwu8osCby+m8M4tq5A==" saltValue="4EnBUpHrddqxMOoKJVxsZg==" spinCount="100000" sheet="1" formatColumns="0" formatRows="0"/>
  <mergeCells count="109">
    <mergeCell ref="B30:F30"/>
    <mergeCell ref="H30:L30"/>
    <mergeCell ref="B25:F25"/>
    <mergeCell ref="H25:L25"/>
    <mergeCell ref="B26:F26"/>
    <mergeCell ref="H26:L26"/>
    <mergeCell ref="B27:F27"/>
    <mergeCell ref="H27:L27"/>
    <mergeCell ref="B28:F28"/>
    <mergeCell ref="H28:L28"/>
    <mergeCell ref="B29:F29"/>
    <mergeCell ref="H29:L29"/>
    <mergeCell ref="B14:C14"/>
    <mergeCell ref="B15:C15"/>
    <mergeCell ref="B16:C16"/>
    <mergeCell ref="H19:I19"/>
    <mergeCell ref="K19:L19"/>
    <mergeCell ref="B20:C20"/>
    <mergeCell ref="E20:F20"/>
    <mergeCell ref="H20:I20"/>
    <mergeCell ref="K20:L20"/>
    <mergeCell ref="E15:F15"/>
    <mergeCell ref="E16:F16"/>
    <mergeCell ref="B19:C19"/>
    <mergeCell ref="E19:F19"/>
    <mergeCell ref="B23:F23"/>
    <mergeCell ref="H23:L23"/>
    <mergeCell ref="B24:F24"/>
    <mergeCell ref="H24:L24"/>
    <mergeCell ref="B17:C17"/>
    <mergeCell ref="E17:F17"/>
    <mergeCell ref="H17:I17"/>
    <mergeCell ref="K17:L17"/>
    <mergeCell ref="B18:C18"/>
    <mergeCell ref="E18:F18"/>
    <mergeCell ref="H18:I18"/>
    <mergeCell ref="K18:L18"/>
    <mergeCell ref="A1:B4"/>
    <mergeCell ref="A21:L21"/>
    <mergeCell ref="A22:F22"/>
    <mergeCell ref="G22:L22"/>
    <mergeCell ref="A6:B7"/>
    <mergeCell ref="C6:H7"/>
    <mergeCell ref="A8:B9"/>
    <mergeCell ref="C8:H9"/>
    <mergeCell ref="A10:B11"/>
    <mergeCell ref="C10:H11"/>
    <mergeCell ref="C1:K4"/>
    <mergeCell ref="H13:I13"/>
    <mergeCell ref="H14:I14"/>
    <mergeCell ref="H15:I15"/>
    <mergeCell ref="H16:I16"/>
    <mergeCell ref="K13:L13"/>
    <mergeCell ref="K14:L14"/>
    <mergeCell ref="K15:L15"/>
    <mergeCell ref="K16:L16"/>
    <mergeCell ref="B13:C13"/>
    <mergeCell ref="I6:L7"/>
    <mergeCell ref="I8:L11"/>
    <mergeCell ref="E13:F13"/>
    <mergeCell ref="E14:F14"/>
    <mergeCell ref="B51:F51"/>
    <mergeCell ref="H51:L51"/>
    <mergeCell ref="B52:F52"/>
    <mergeCell ref="H52:L52"/>
    <mergeCell ref="B53:F53"/>
    <mergeCell ref="H53:L53"/>
    <mergeCell ref="B48:F48"/>
    <mergeCell ref="H48:L48"/>
    <mergeCell ref="B49:F49"/>
    <mergeCell ref="H49:L49"/>
    <mergeCell ref="B50:F50"/>
    <mergeCell ref="B44:F44"/>
    <mergeCell ref="B31:F31"/>
    <mergeCell ref="H31:L31"/>
    <mergeCell ref="B32:F32"/>
    <mergeCell ref="H32:L32"/>
    <mergeCell ref="B33:F33"/>
    <mergeCell ref="H44:L44"/>
    <mergeCell ref="B40:F40"/>
    <mergeCell ref="H37:L37"/>
    <mergeCell ref="A39:F39"/>
    <mergeCell ref="G39:L39"/>
    <mergeCell ref="H40:L40"/>
    <mergeCell ref="A38:L38"/>
    <mergeCell ref="B54:F54"/>
    <mergeCell ref="H54:L54"/>
    <mergeCell ref="A12:L12"/>
    <mergeCell ref="H33:L33"/>
    <mergeCell ref="B34:F34"/>
    <mergeCell ref="H34:L34"/>
    <mergeCell ref="H50:L50"/>
    <mergeCell ref="B45:F45"/>
    <mergeCell ref="H45:L45"/>
    <mergeCell ref="B46:F46"/>
    <mergeCell ref="H46:L46"/>
    <mergeCell ref="B47:F47"/>
    <mergeCell ref="H47:L47"/>
    <mergeCell ref="B35:F35"/>
    <mergeCell ref="H35:L35"/>
    <mergeCell ref="B36:F36"/>
    <mergeCell ref="H36:L36"/>
    <mergeCell ref="B37:F37"/>
    <mergeCell ref="B41:F41"/>
    <mergeCell ref="H41:L41"/>
    <mergeCell ref="B42:F42"/>
    <mergeCell ref="H42:L42"/>
    <mergeCell ref="B43:F43"/>
    <mergeCell ref="H43:L43"/>
  </mergeCells>
  <pageMargins left="0.70866141732283472" right="0.70866141732283472" top="0.74803149606299213" bottom="0.74803149606299213" header="0.31496062992125984" footer="0.31496062992125984"/>
  <pageSetup scale="39" orientation="portrait" r:id="rId1"/>
  <headerFooter>
    <oddFooter>&amp;C&amp;"Century Gothic,Negrita"&amp;9Nota:&amp;"Century Gothic,Normal" Si este documento se encuentra impreso se considera Copia no Controlada. La versión vigente está publicada en el sitio web del Instituto Distrital de Gestión de Riesgos y Cambio Climático – IDIGER</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Listas!$F$2:$F$17</xm:f>
          </x14:formula1>
          <xm:sqref>C6:H7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71"/>
  <sheetViews>
    <sheetView showGridLines="0" view="pageBreakPreview" topLeftCell="I1" zoomScale="80" zoomScaleNormal="80" zoomScaleSheetLayoutView="80" workbookViewId="0">
      <selection activeCell="W12" sqref="A12:XFD14"/>
    </sheetView>
  </sheetViews>
  <sheetFormatPr baseColWidth="10" defaultColWidth="0" defaultRowHeight="16.5" zeroHeight="1" x14ac:dyDescent="0.3"/>
  <cols>
    <col min="1" max="1" width="4" style="41" bestFit="1" customWidth="1"/>
    <col min="2" max="2" width="17.42578125" style="41" customWidth="1"/>
    <col min="3" max="3" width="27" style="41" customWidth="1"/>
    <col min="4" max="4" width="18.7109375" style="41" customWidth="1"/>
    <col min="5" max="5" width="30.7109375" style="41" customWidth="1"/>
    <col min="6" max="6" width="47.42578125" style="41" customWidth="1"/>
    <col min="7" max="7" width="43.28515625" style="41" customWidth="1"/>
    <col min="8" max="8" width="24.28515625" style="41" customWidth="1"/>
    <col min="9" max="9" width="22.28515625" style="42" customWidth="1"/>
    <col min="10" max="10" width="33.5703125" style="40" customWidth="1"/>
    <col min="11" max="11" width="16.5703125" style="40" customWidth="1"/>
    <col min="12" max="12" width="7.140625" style="40" bestFit="1" customWidth="1"/>
    <col min="13" max="13" width="40.85546875" style="40" customWidth="1"/>
    <col min="14" max="14" width="17.5703125" style="40" customWidth="1"/>
    <col min="15" max="15" width="6.28515625" style="40" bestFit="1" customWidth="1"/>
    <col min="16" max="16" width="16" style="40" customWidth="1"/>
    <col min="17" max="17" width="24.7109375" style="40" customWidth="1"/>
    <col min="18" max="18" width="18" style="40" customWidth="1"/>
    <col min="19" max="19" width="17.7109375" style="40" customWidth="1"/>
    <col min="20" max="20" width="20.85546875" style="40" customWidth="1"/>
    <col min="21" max="21" width="17.42578125" style="40" customWidth="1"/>
    <col min="22" max="22" width="52.42578125" style="40" customWidth="1"/>
    <col min="23" max="23" width="3.7109375" style="40" customWidth="1"/>
    <col min="24" max="28" width="11.42578125" style="40" hidden="1" customWidth="1"/>
    <col min="29" max="29" width="5.85546875" style="40" hidden="1" customWidth="1"/>
    <col min="30" max="16384" width="11.42578125" style="40" hidden="1"/>
  </cols>
  <sheetData>
    <row r="1" spans="1:22" s="23" customFormat="1" ht="17.649999999999999" customHeight="1" x14ac:dyDescent="0.3">
      <c r="A1" s="110"/>
      <c r="B1" s="110"/>
      <c r="C1" s="105" t="s">
        <v>138</v>
      </c>
      <c r="D1" s="105"/>
      <c r="E1" s="105"/>
      <c r="F1" s="105"/>
      <c r="G1" s="105"/>
      <c r="H1" s="105"/>
      <c r="I1" s="105"/>
      <c r="J1" s="105"/>
      <c r="K1" s="105"/>
      <c r="L1" s="105"/>
      <c r="M1" s="105"/>
      <c r="N1" s="105"/>
      <c r="O1" s="105"/>
      <c r="P1" s="105"/>
      <c r="Q1" s="105"/>
      <c r="R1" s="105"/>
      <c r="S1" s="105"/>
      <c r="T1" s="105"/>
      <c r="U1" s="105"/>
      <c r="V1" s="38" t="s">
        <v>309</v>
      </c>
    </row>
    <row r="2" spans="1:22" s="23" customFormat="1" ht="17.649999999999999" customHeight="1" x14ac:dyDescent="0.3">
      <c r="A2" s="110"/>
      <c r="B2" s="110"/>
      <c r="C2" s="105"/>
      <c r="D2" s="105"/>
      <c r="E2" s="105"/>
      <c r="F2" s="105"/>
      <c r="G2" s="105"/>
      <c r="H2" s="105"/>
      <c r="I2" s="105"/>
      <c r="J2" s="105"/>
      <c r="K2" s="105"/>
      <c r="L2" s="105"/>
      <c r="M2" s="105"/>
      <c r="N2" s="105"/>
      <c r="O2" s="105"/>
      <c r="P2" s="105"/>
      <c r="Q2" s="105"/>
      <c r="R2" s="105"/>
      <c r="S2" s="105"/>
      <c r="T2" s="105"/>
      <c r="U2" s="105"/>
      <c r="V2" s="38" t="s">
        <v>310</v>
      </c>
    </row>
    <row r="3" spans="1:22" s="23" customFormat="1" ht="17.649999999999999" customHeight="1" x14ac:dyDescent="0.3">
      <c r="A3" s="110"/>
      <c r="B3" s="110"/>
      <c r="C3" s="105"/>
      <c r="D3" s="105"/>
      <c r="E3" s="105"/>
      <c r="F3" s="105"/>
      <c r="G3" s="105"/>
      <c r="H3" s="105"/>
      <c r="I3" s="105"/>
      <c r="J3" s="105"/>
      <c r="K3" s="105"/>
      <c r="L3" s="105"/>
      <c r="M3" s="105"/>
      <c r="N3" s="105"/>
      <c r="O3" s="105"/>
      <c r="P3" s="105"/>
      <c r="Q3" s="105"/>
      <c r="R3" s="105"/>
      <c r="S3" s="105"/>
      <c r="T3" s="105"/>
      <c r="U3" s="105"/>
      <c r="V3" s="38" t="s">
        <v>319</v>
      </c>
    </row>
    <row r="4" spans="1:22" s="23" customFormat="1" ht="17.649999999999999" customHeight="1" x14ac:dyDescent="0.3">
      <c r="A4" s="110"/>
      <c r="B4" s="110"/>
      <c r="C4" s="105"/>
      <c r="D4" s="105"/>
      <c r="E4" s="105"/>
      <c r="F4" s="105"/>
      <c r="G4" s="105"/>
      <c r="H4" s="105"/>
      <c r="I4" s="105"/>
      <c r="J4" s="105"/>
      <c r="K4" s="105"/>
      <c r="L4" s="105"/>
      <c r="M4" s="105"/>
      <c r="N4" s="105"/>
      <c r="O4" s="105"/>
      <c r="P4" s="105"/>
      <c r="Q4" s="105"/>
      <c r="R4" s="105"/>
      <c r="S4" s="105"/>
      <c r="T4" s="105"/>
      <c r="U4" s="105"/>
      <c r="V4" s="38" t="s">
        <v>368</v>
      </c>
    </row>
    <row r="5" spans="1:22" s="23" customFormat="1" ht="7.15" customHeight="1" x14ac:dyDescent="0.3">
      <c r="A5" s="6"/>
      <c r="B5" s="6"/>
      <c r="C5" s="6"/>
      <c r="D5" s="7"/>
      <c r="E5" s="7"/>
      <c r="F5" s="7"/>
      <c r="G5" s="7"/>
      <c r="H5" s="7"/>
      <c r="I5" s="7"/>
      <c r="J5" s="7"/>
      <c r="K5" s="7"/>
      <c r="L5" s="7"/>
      <c r="M5" s="7"/>
      <c r="N5" s="7"/>
      <c r="O5" s="7"/>
      <c r="P5" s="7"/>
      <c r="Q5" s="7"/>
      <c r="R5" s="7"/>
      <c r="S5" s="7"/>
      <c r="T5" s="7"/>
      <c r="U5" s="7"/>
      <c r="V5" s="7"/>
    </row>
    <row r="6" spans="1:22" s="23" customFormat="1" ht="30" customHeight="1" x14ac:dyDescent="0.3">
      <c r="A6" s="115" t="s">
        <v>74</v>
      </c>
      <c r="B6" s="118" t="s">
        <v>28</v>
      </c>
      <c r="C6" s="114" t="s">
        <v>88</v>
      </c>
      <c r="D6" s="114"/>
      <c r="E6" s="114"/>
      <c r="F6" s="114"/>
      <c r="G6" s="114"/>
      <c r="H6" s="114"/>
      <c r="I6" s="114"/>
      <c r="J6" s="114"/>
      <c r="K6" s="114" t="s">
        <v>87</v>
      </c>
      <c r="L6" s="114"/>
      <c r="M6" s="114"/>
      <c r="N6" s="114"/>
      <c r="O6" s="114"/>
      <c r="P6" s="114"/>
      <c r="Q6" s="108" t="s">
        <v>260</v>
      </c>
      <c r="R6" s="108"/>
      <c r="S6" s="108"/>
      <c r="T6" s="108"/>
      <c r="U6" s="108"/>
      <c r="V6" s="108"/>
    </row>
    <row r="7" spans="1:22" s="23" customFormat="1" ht="18" customHeight="1" x14ac:dyDescent="0.3">
      <c r="A7" s="116"/>
      <c r="B7" s="119"/>
      <c r="C7" s="111" t="s">
        <v>249</v>
      </c>
      <c r="D7" s="111" t="s">
        <v>64</v>
      </c>
      <c r="E7" s="111" t="s">
        <v>65</v>
      </c>
      <c r="F7" s="111" t="s">
        <v>66</v>
      </c>
      <c r="G7" s="112" t="s">
        <v>1</v>
      </c>
      <c r="H7" s="109" t="s">
        <v>73</v>
      </c>
      <c r="I7" s="109" t="s">
        <v>2</v>
      </c>
      <c r="J7" s="109" t="s">
        <v>139</v>
      </c>
      <c r="K7" s="106" t="s">
        <v>3</v>
      </c>
      <c r="L7" s="113" t="s">
        <v>4</v>
      </c>
      <c r="M7" s="106" t="s">
        <v>250</v>
      </c>
      <c r="N7" s="106" t="s">
        <v>5</v>
      </c>
      <c r="O7" s="113" t="s">
        <v>4</v>
      </c>
      <c r="P7" s="106" t="s">
        <v>6</v>
      </c>
      <c r="Q7" s="109" t="s">
        <v>263</v>
      </c>
      <c r="R7" s="109" t="s">
        <v>264</v>
      </c>
      <c r="S7" s="109" t="s">
        <v>265</v>
      </c>
      <c r="T7" s="109" t="s">
        <v>261</v>
      </c>
      <c r="U7" s="106" t="s">
        <v>266</v>
      </c>
      <c r="V7" s="109" t="s">
        <v>262</v>
      </c>
    </row>
    <row r="8" spans="1:22" s="23" customFormat="1" ht="34.5" customHeight="1" x14ac:dyDescent="0.3">
      <c r="A8" s="117"/>
      <c r="B8" s="120"/>
      <c r="C8" s="109"/>
      <c r="D8" s="109"/>
      <c r="E8" s="109"/>
      <c r="F8" s="109"/>
      <c r="G8" s="113"/>
      <c r="H8" s="106"/>
      <c r="I8" s="106"/>
      <c r="J8" s="106"/>
      <c r="K8" s="106"/>
      <c r="L8" s="113"/>
      <c r="M8" s="106"/>
      <c r="N8" s="113"/>
      <c r="O8" s="113"/>
      <c r="P8" s="106"/>
      <c r="Q8" s="106"/>
      <c r="R8" s="106"/>
      <c r="S8" s="106"/>
      <c r="T8" s="106"/>
      <c r="U8" s="106"/>
      <c r="V8" s="106"/>
    </row>
    <row r="9" spans="1:22" ht="60.75" customHeight="1" x14ac:dyDescent="0.3">
      <c r="A9" s="126">
        <v>1</v>
      </c>
      <c r="B9" s="127" t="str">
        <f>IF(C9="","",
IF('1. Punto de Partida'!$C$6="","",'1. Punto de Partida'!$C$6))</f>
        <v>Control Disciplinario Interno</v>
      </c>
      <c r="C9" s="131" t="s">
        <v>381</v>
      </c>
      <c r="D9" s="128" t="s">
        <v>67</v>
      </c>
      <c r="E9" s="131" t="s">
        <v>382</v>
      </c>
      <c r="F9" s="131" t="s">
        <v>383</v>
      </c>
      <c r="G9" s="104" t="s">
        <v>417</v>
      </c>
      <c r="H9" s="122" t="s">
        <v>96</v>
      </c>
      <c r="I9" s="122" t="s">
        <v>15</v>
      </c>
      <c r="J9" s="122" t="s">
        <v>384</v>
      </c>
      <c r="K9" s="123" t="str">
        <f>IFERROR(MID(J9,1,SEARCH(":",J9,1)-1),"")</f>
        <v>Rara vez</v>
      </c>
      <c r="L9" s="124">
        <f>IF(OR(K9="Rara vez",K9="Muy Baja"),0.2,
IF(OR(K9="Improbable",K9="Baja"),0.4,
IF(OR(K9="Posible",K9="Media"),0.6,
IF(OR(K9="Probable",K9="Alta"),0.8,
IF(OR(K9="Casi seguro",K9="Muy Alta"),1,"")))))</f>
        <v>0.2</v>
      </c>
      <c r="M9" s="125"/>
      <c r="N9" s="123"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124">
        <f>IF(N9="Leve",0.2,
IF(N9="Menor",0.4,
IF(N9="Moderado",0.6,
IF(N9="Mayor",0.8,
IF(N9="Catastrófico",1,"")))))</f>
        <v>0.8</v>
      </c>
      <c r="P9" s="121"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107"/>
      <c r="R9" s="107"/>
      <c r="S9" s="107"/>
      <c r="T9" s="107"/>
      <c r="U9" s="103" t="str">
        <f>IF(S9="","","Cuatrimestral")</f>
        <v/>
      </c>
      <c r="V9" s="104"/>
    </row>
    <row r="10" spans="1:22" ht="60.75" customHeight="1" x14ac:dyDescent="0.3">
      <c r="A10" s="126"/>
      <c r="B10" s="127"/>
      <c r="C10" s="132"/>
      <c r="D10" s="129"/>
      <c r="E10" s="132"/>
      <c r="F10" s="132"/>
      <c r="G10" s="104"/>
      <c r="H10" s="122"/>
      <c r="I10" s="122"/>
      <c r="J10" s="122"/>
      <c r="K10" s="123"/>
      <c r="L10" s="124"/>
      <c r="M10" s="125"/>
      <c r="N10" s="123"/>
      <c r="O10" s="124"/>
      <c r="P10" s="121"/>
      <c r="Q10" s="107"/>
      <c r="R10" s="107"/>
      <c r="S10" s="107"/>
      <c r="T10" s="107"/>
      <c r="U10" s="103"/>
      <c r="V10" s="104"/>
    </row>
    <row r="11" spans="1:22" ht="60.75" customHeight="1" x14ac:dyDescent="0.3">
      <c r="A11" s="126"/>
      <c r="B11" s="127"/>
      <c r="C11" s="133"/>
      <c r="D11" s="130"/>
      <c r="E11" s="133"/>
      <c r="F11" s="133"/>
      <c r="G11" s="104"/>
      <c r="H11" s="122"/>
      <c r="I11" s="122"/>
      <c r="J11" s="122"/>
      <c r="K11" s="123"/>
      <c r="L11" s="124"/>
      <c r="M11" s="125"/>
      <c r="N11" s="123"/>
      <c r="O11" s="124"/>
      <c r="P11" s="121"/>
      <c r="Q11" s="107"/>
      <c r="R11" s="107"/>
      <c r="S11" s="107"/>
      <c r="T11" s="107"/>
      <c r="U11" s="103"/>
      <c r="V11" s="104"/>
    </row>
    <row r="12" spans="1:22" ht="122.25" customHeight="1" x14ac:dyDescent="0.3">
      <c r="A12" s="126">
        <v>2</v>
      </c>
      <c r="B12" s="127" t="str">
        <f>IF(C12="","",
IF('1. Punto de Partida'!$C$6="","",'1. Punto de Partida'!$C$6))</f>
        <v>Control Disciplinario Interno</v>
      </c>
      <c r="C12" s="131" t="s">
        <v>385</v>
      </c>
      <c r="D12" s="128" t="s">
        <v>67</v>
      </c>
      <c r="E12" s="131" t="s">
        <v>386</v>
      </c>
      <c r="F12" s="131" t="s">
        <v>387</v>
      </c>
      <c r="G12" s="104" t="s">
        <v>388</v>
      </c>
      <c r="H12" s="122" t="s">
        <v>14</v>
      </c>
      <c r="I12" s="122" t="s">
        <v>15</v>
      </c>
      <c r="J12" s="122" t="s">
        <v>389</v>
      </c>
      <c r="K12" s="123" t="str">
        <f>IFERROR(MID(J12,1,SEARCH(":",J12,1)-1),"")</f>
        <v>Media</v>
      </c>
      <c r="L12" s="124">
        <f>IF(OR(K12="Rara vez",K12="Muy Baja"),0.2,
IF(OR(K12="Improbable",K12="Baja"),0.4,
IF(OR(K12="Posible",K12="Media"),0.6,
IF(OR(K12="Probable",K12="Alta"),0.8,
IF(OR(K12="Casi seguro",K12="Muy Alta"),1,"")))))</f>
        <v>0.6</v>
      </c>
      <c r="M12" s="125" t="s">
        <v>390</v>
      </c>
      <c r="N12" s="123"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124">
        <f t="shared" ref="O12" si="0">IF(N12="Leve",0.2,
IF(N12="Menor",0.4,
IF(N12="Moderado",0.6,
IF(N12="Mayor",0.8,
IF(N12="Catastrófico",1,"")))))</f>
        <v>0.8</v>
      </c>
      <c r="P12" s="121"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107" t="s">
        <v>391</v>
      </c>
      <c r="R12" s="107" t="s">
        <v>392</v>
      </c>
      <c r="S12" s="107" t="s">
        <v>393</v>
      </c>
      <c r="T12" s="107" t="s">
        <v>394</v>
      </c>
      <c r="U12" s="103" t="str">
        <f t="shared" ref="U12" si="1">IF(S12="","","Cuatrimestral")</f>
        <v>Cuatrimestral</v>
      </c>
      <c r="V12" s="104" t="s">
        <v>395</v>
      </c>
    </row>
    <row r="13" spans="1:22" ht="122.25" customHeight="1" x14ac:dyDescent="0.3">
      <c r="A13" s="126"/>
      <c r="B13" s="127"/>
      <c r="C13" s="132"/>
      <c r="D13" s="129"/>
      <c r="E13" s="132"/>
      <c r="F13" s="132"/>
      <c r="G13" s="104"/>
      <c r="H13" s="122"/>
      <c r="I13" s="122"/>
      <c r="J13" s="122"/>
      <c r="K13" s="123"/>
      <c r="L13" s="124"/>
      <c r="M13" s="125"/>
      <c r="N13" s="123"/>
      <c r="O13" s="124"/>
      <c r="P13" s="121"/>
      <c r="Q13" s="107"/>
      <c r="R13" s="107"/>
      <c r="S13" s="107"/>
      <c r="T13" s="107"/>
      <c r="U13" s="103"/>
      <c r="V13" s="104"/>
    </row>
    <row r="14" spans="1:22" ht="122.25" customHeight="1" x14ac:dyDescent="0.3">
      <c r="A14" s="126"/>
      <c r="B14" s="127"/>
      <c r="C14" s="133"/>
      <c r="D14" s="130"/>
      <c r="E14" s="133"/>
      <c r="F14" s="133"/>
      <c r="G14" s="104"/>
      <c r="H14" s="122"/>
      <c r="I14" s="122"/>
      <c r="J14" s="122"/>
      <c r="K14" s="123"/>
      <c r="L14" s="124"/>
      <c r="M14" s="125"/>
      <c r="N14" s="123"/>
      <c r="O14" s="124"/>
      <c r="P14" s="121"/>
      <c r="Q14" s="107"/>
      <c r="R14" s="107"/>
      <c r="S14" s="107"/>
      <c r="T14" s="107"/>
      <c r="U14" s="103"/>
      <c r="V14" s="104"/>
    </row>
    <row r="15" spans="1:22" ht="16.5" customHeight="1" x14ac:dyDescent="0.3">
      <c r="A15" s="126">
        <v>3</v>
      </c>
      <c r="B15" s="127" t="str">
        <f>IF(C15="","",
IF('1. Punto de Partida'!$C$6="","",'1. Punto de Partida'!$C$6))</f>
        <v/>
      </c>
      <c r="C15" s="128"/>
      <c r="D15" s="128"/>
      <c r="E15" s="128"/>
      <c r="F15" s="128"/>
      <c r="G15" s="104"/>
      <c r="H15" s="122"/>
      <c r="I15" s="122"/>
      <c r="J15" s="122"/>
      <c r="K15" s="123" t="str">
        <f t="shared" ref="K15" si="2">IFERROR(MID(J15,1,SEARCH(":",J15,1)-1),"")</f>
        <v/>
      </c>
      <c r="L15" s="124" t="str">
        <f t="shared" ref="L15" si="3">IF(OR(K15="Rara vez",K15="Muy Baja"),0.2,
IF(OR(K15="Improbable",K15="Baja"),0.4,
IF(OR(K15="Posible",K15="Media"),0.6,
IF(OR(K15="Probable",K15="Alta"),0.8,
IF(OR(K15="Casi seguro",K15="Muy Alta"),1,"")))))</f>
        <v/>
      </c>
      <c r="M15" s="125"/>
      <c r="N15" s="123"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124" t="str">
        <f t="shared" ref="O15" si="4">IF(N15="Leve",0.2,
IF(N15="Menor",0.4,
IF(N15="Moderado",0.6,
IF(N15="Mayor",0.8,
IF(N15="Catastrófico",1,"")))))</f>
        <v/>
      </c>
      <c r="P15" s="121" t="str">
        <f t="shared" ref="P15" si="5">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107"/>
      <c r="R15" s="107"/>
      <c r="S15" s="107"/>
      <c r="T15" s="107"/>
      <c r="U15" s="103" t="str">
        <f t="shared" ref="U15" si="6">IF(S15="","","Cuatrimestral")</f>
        <v/>
      </c>
      <c r="V15" s="104"/>
    </row>
    <row r="16" spans="1:22" ht="16.5" customHeight="1" x14ac:dyDescent="0.3">
      <c r="A16" s="126"/>
      <c r="B16" s="127"/>
      <c r="C16" s="129"/>
      <c r="D16" s="129"/>
      <c r="E16" s="129"/>
      <c r="F16" s="129"/>
      <c r="G16" s="104"/>
      <c r="H16" s="122"/>
      <c r="I16" s="122"/>
      <c r="J16" s="122"/>
      <c r="K16" s="123"/>
      <c r="L16" s="124"/>
      <c r="M16" s="125"/>
      <c r="N16" s="123"/>
      <c r="O16" s="124"/>
      <c r="P16" s="121"/>
      <c r="Q16" s="107"/>
      <c r="R16" s="107"/>
      <c r="S16" s="107"/>
      <c r="T16" s="107"/>
      <c r="U16" s="103"/>
      <c r="V16" s="104"/>
    </row>
    <row r="17" spans="1:22" ht="16.5" customHeight="1" x14ac:dyDescent="0.3">
      <c r="A17" s="126"/>
      <c r="B17" s="127"/>
      <c r="C17" s="130"/>
      <c r="D17" s="130"/>
      <c r="E17" s="130"/>
      <c r="F17" s="130"/>
      <c r="G17" s="104"/>
      <c r="H17" s="122"/>
      <c r="I17" s="122"/>
      <c r="J17" s="122"/>
      <c r="K17" s="123"/>
      <c r="L17" s="124"/>
      <c r="M17" s="125"/>
      <c r="N17" s="123"/>
      <c r="O17" s="124"/>
      <c r="P17" s="121"/>
      <c r="Q17" s="107"/>
      <c r="R17" s="107"/>
      <c r="S17" s="107"/>
      <c r="T17" s="107"/>
      <c r="U17" s="103"/>
      <c r="V17" s="104"/>
    </row>
    <row r="18" spans="1:22" ht="16.5" customHeight="1" x14ac:dyDescent="0.3">
      <c r="A18" s="126">
        <v>4</v>
      </c>
      <c r="B18" s="127" t="str">
        <f>IF(C18="","",
IF('1. Punto de Partida'!$C$6="","",'1. Punto de Partida'!$C$6))</f>
        <v/>
      </c>
      <c r="C18" s="128"/>
      <c r="D18" s="128"/>
      <c r="E18" s="128"/>
      <c r="F18" s="128"/>
      <c r="G18" s="104"/>
      <c r="H18" s="122"/>
      <c r="I18" s="122"/>
      <c r="J18" s="122"/>
      <c r="K18" s="123" t="str">
        <f t="shared" ref="K18" si="7">IFERROR(MID(J18,1,SEARCH(":",J18,1)-1),"")</f>
        <v/>
      </c>
      <c r="L18" s="124" t="str">
        <f t="shared" ref="L18" si="8">IF(OR(K18="Rara vez",K18="Muy Baja"),0.2,
IF(OR(K18="Improbable",K18="Baja"),0.4,
IF(OR(K18="Posible",K18="Media"),0.6,
IF(OR(K18="Probable",K18="Alta"),0.8,
IF(OR(K18="Casi seguro",K18="Muy Alta"),1,"")))))</f>
        <v/>
      </c>
      <c r="M18" s="125"/>
      <c r="N18" s="123"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124" t="str">
        <f t="shared" ref="O18" si="9">IF(N18="Leve",0.2,
IF(N18="Menor",0.4,
IF(N18="Moderado",0.6,
IF(N18="Mayor",0.8,
IF(N18="Catastrófico",1,"")))))</f>
        <v/>
      </c>
      <c r="P18" s="121" t="str">
        <f t="shared" ref="P18" si="10">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107"/>
      <c r="R18" s="107"/>
      <c r="S18" s="107"/>
      <c r="T18" s="107"/>
      <c r="U18" s="103" t="str">
        <f t="shared" ref="U18" si="11">IF(S18="","","Cuatrimestral")</f>
        <v/>
      </c>
      <c r="V18" s="104"/>
    </row>
    <row r="19" spans="1:22" ht="15" customHeight="1" x14ac:dyDescent="0.3">
      <c r="A19" s="126"/>
      <c r="B19" s="127"/>
      <c r="C19" s="129"/>
      <c r="D19" s="129"/>
      <c r="E19" s="129"/>
      <c r="F19" s="129"/>
      <c r="G19" s="104"/>
      <c r="H19" s="122"/>
      <c r="I19" s="122"/>
      <c r="J19" s="122"/>
      <c r="K19" s="123"/>
      <c r="L19" s="124"/>
      <c r="M19" s="125"/>
      <c r="N19" s="123"/>
      <c r="O19" s="124"/>
      <c r="P19" s="121"/>
      <c r="Q19" s="107"/>
      <c r="R19" s="107"/>
      <c r="S19" s="107"/>
      <c r="T19" s="107"/>
      <c r="U19" s="103"/>
      <c r="V19" s="104"/>
    </row>
    <row r="20" spans="1:22" ht="15" customHeight="1" x14ac:dyDescent="0.3">
      <c r="A20" s="126"/>
      <c r="B20" s="127"/>
      <c r="C20" s="130"/>
      <c r="D20" s="130"/>
      <c r="E20" s="130"/>
      <c r="F20" s="130"/>
      <c r="G20" s="104"/>
      <c r="H20" s="122"/>
      <c r="I20" s="122"/>
      <c r="J20" s="122"/>
      <c r="K20" s="123"/>
      <c r="L20" s="124"/>
      <c r="M20" s="125"/>
      <c r="N20" s="123"/>
      <c r="O20" s="124"/>
      <c r="P20" s="121"/>
      <c r="Q20" s="107"/>
      <c r="R20" s="107"/>
      <c r="S20" s="107"/>
      <c r="T20" s="107"/>
      <c r="U20" s="103"/>
      <c r="V20" s="104"/>
    </row>
    <row r="21" spans="1:22" ht="16.5" customHeight="1" x14ac:dyDescent="0.3">
      <c r="A21" s="126">
        <v>5</v>
      </c>
      <c r="B21" s="127" t="str">
        <f>IF(C21="","",
IF('1. Punto de Partida'!$C$6="","",'1. Punto de Partida'!$C$6))</f>
        <v/>
      </c>
      <c r="C21" s="128"/>
      <c r="D21" s="128"/>
      <c r="E21" s="128"/>
      <c r="F21" s="128"/>
      <c r="G21" s="104"/>
      <c r="H21" s="122"/>
      <c r="I21" s="122"/>
      <c r="J21" s="122"/>
      <c r="K21" s="123" t="str">
        <f t="shared" ref="K21" si="12">IFERROR(MID(J21,1,SEARCH(":",J21,1)-1),"")</f>
        <v/>
      </c>
      <c r="L21" s="124" t="str">
        <f t="shared" ref="L21" si="13">IF(OR(K21="Rara vez",K21="Muy Baja"),0.2,
IF(OR(K21="Improbable",K21="Baja"),0.4,
IF(OR(K21="Posible",K21="Media"),0.6,
IF(OR(K21="Probable",K21="Alta"),0.8,
IF(OR(K21="Casi seguro",K21="Muy Alta"),1,"")))))</f>
        <v/>
      </c>
      <c r="M21" s="125"/>
      <c r="N21" s="123"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124" t="str">
        <f t="shared" ref="O21" si="14">IF(N21="Leve",0.2,
IF(N21="Menor",0.4,
IF(N21="Moderado",0.6,
IF(N21="Mayor",0.8,
IF(N21="Catastrófico",1,"")))))</f>
        <v/>
      </c>
      <c r="P21" s="121" t="str">
        <f t="shared" ref="P21:P66" si="15">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107"/>
      <c r="R21" s="107"/>
      <c r="S21" s="107"/>
      <c r="T21" s="107"/>
      <c r="U21" s="103" t="str">
        <f t="shared" ref="U21" si="16">IF(S21="","","Cuatrimestral")</f>
        <v/>
      </c>
      <c r="V21" s="104"/>
    </row>
    <row r="22" spans="1:22" ht="15" customHeight="1" x14ac:dyDescent="0.3">
      <c r="A22" s="126"/>
      <c r="B22" s="127"/>
      <c r="C22" s="129"/>
      <c r="D22" s="129"/>
      <c r="E22" s="129"/>
      <c r="F22" s="129"/>
      <c r="G22" s="104"/>
      <c r="H22" s="122"/>
      <c r="I22" s="122"/>
      <c r="J22" s="122"/>
      <c r="K22" s="123"/>
      <c r="L22" s="124"/>
      <c r="M22" s="125"/>
      <c r="N22" s="123"/>
      <c r="O22" s="124"/>
      <c r="P22" s="121"/>
      <c r="Q22" s="107"/>
      <c r="R22" s="107"/>
      <c r="S22" s="107"/>
      <c r="T22" s="107"/>
      <c r="U22" s="103"/>
      <c r="V22" s="104"/>
    </row>
    <row r="23" spans="1:22" ht="15" customHeight="1" x14ac:dyDescent="0.3">
      <c r="A23" s="126"/>
      <c r="B23" s="127"/>
      <c r="C23" s="130"/>
      <c r="D23" s="130"/>
      <c r="E23" s="130"/>
      <c r="F23" s="130"/>
      <c r="G23" s="104"/>
      <c r="H23" s="122"/>
      <c r="I23" s="122"/>
      <c r="J23" s="122"/>
      <c r="K23" s="123"/>
      <c r="L23" s="124"/>
      <c r="M23" s="125"/>
      <c r="N23" s="123"/>
      <c r="O23" s="124"/>
      <c r="P23" s="121"/>
      <c r="Q23" s="107"/>
      <c r="R23" s="107"/>
      <c r="S23" s="107"/>
      <c r="T23" s="107"/>
      <c r="U23" s="103"/>
      <c r="V23" s="104"/>
    </row>
    <row r="24" spans="1:22" ht="16.5" customHeight="1" x14ac:dyDescent="0.3">
      <c r="A24" s="126">
        <v>6</v>
      </c>
      <c r="B24" s="127" t="str">
        <f>IF(C24="","",
IF('1. Punto de Partida'!$C$6="","",'1. Punto de Partida'!$C$6))</f>
        <v/>
      </c>
      <c r="C24" s="128"/>
      <c r="D24" s="128"/>
      <c r="E24" s="128"/>
      <c r="F24" s="128"/>
      <c r="G24" s="104"/>
      <c r="H24" s="122"/>
      <c r="I24" s="122"/>
      <c r="J24" s="122"/>
      <c r="K24" s="123" t="str">
        <f t="shared" ref="K24" si="17">IFERROR(MID(J24,1,SEARCH(":",J24,1)-1),"")</f>
        <v/>
      </c>
      <c r="L24" s="124" t="str">
        <f t="shared" ref="L24" si="18">IF(OR(K24="Rara vez",K24="Muy Baja"),0.2,
IF(OR(K24="Improbable",K24="Baja"),0.4,
IF(OR(K24="Posible",K24="Media"),0.6,
IF(OR(K24="Probable",K24="Alta"),0.8,
IF(OR(K24="Casi seguro",K24="Muy Alta"),1,"")))))</f>
        <v/>
      </c>
      <c r="M24" s="125"/>
      <c r="N24" s="123"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124" t="str">
        <f t="shared" ref="O24" si="19">IF(N24="Leve",0.2,
IF(N24="Menor",0.4,
IF(N24="Moderado",0.6,
IF(N24="Mayor",0.8,
IF(N24="Catastrófico",1,"")))))</f>
        <v/>
      </c>
      <c r="P24" s="121" t="str">
        <f t="shared" si="15"/>
        <v/>
      </c>
      <c r="Q24" s="107"/>
      <c r="R24" s="107"/>
      <c r="S24" s="107"/>
      <c r="T24" s="107"/>
      <c r="U24" s="103" t="str">
        <f t="shared" ref="U24" si="20">IF(S24="","","Cuatrimestral")</f>
        <v/>
      </c>
      <c r="V24" s="104"/>
    </row>
    <row r="25" spans="1:22" ht="15" customHeight="1" x14ac:dyDescent="0.3">
      <c r="A25" s="126"/>
      <c r="B25" s="127"/>
      <c r="C25" s="129"/>
      <c r="D25" s="129"/>
      <c r="E25" s="129"/>
      <c r="F25" s="129"/>
      <c r="G25" s="104"/>
      <c r="H25" s="122"/>
      <c r="I25" s="122"/>
      <c r="J25" s="122"/>
      <c r="K25" s="123"/>
      <c r="L25" s="124"/>
      <c r="M25" s="125"/>
      <c r="N25" s="123"/>
      <c r="O25" s="124"/>
      <c r="P25" s="121"/>
      <c r="Q25" s="107"/>
      <c r="R25" s="107"/>
      <c r="S25" s="107"/>
      <c r="T25" s="107"/>
      <c r="U25" s="103"/>
      <c r="V25" s="104"/>
    </row>
    <row r="26" spans="1:22" ht="15" customHeight="1" x14ac:dyDescent="0.3">
      <c r="A26" s="126"/>
      <c r="B26" s="127"/>
      <c r="C26" s="130"/>
      <c r="D26" s="130"/>
      <c r="E26" s="130"/>
      <c r="F26" s="130"/>
      <c r="G26" s="104"/>
      <c r="H26" s="122"/>
      <c r="I26" s="122"/>
      <c r="J26" s="122"/>
      <c r="K26" s="123"/>
      <c r="L26" s="124"/>
      <c r="M26" s="125"/>
      <c r="N26" s="123"/>
      <c r="O26" s="124"/>
      <c r="P26" s="121"/>
      <c r="Q26" s="107"/>
      <c r="R26" s="107"/>
      <c r="S26" s="107"/>
      <c r="T26" s="107"/>
      <c r="U26" s="103"/>
      <c r="V26" s="104"/>
    </row>
    <row r="27" spans="1:22" ht="16.5" customHeight="1" x14ac:dyDescent="0.3">
      <c r="A27" s="126">
        <v>7</v>
      </c>
      <c r="B27" s="127" t="str">
        <f>IF(C27="","",
IF('1. Punto de Partida'!$C$6="","",'1. Punto de Partida'!$C$6))</f>
        <v/>
      </c>
      <c r="C27" s="128"/>
      <c r="D27" s="128"/>
      <c r="E27" s="128"/>
      <c r="F27" s="128"/>
      <c r="G27" s="104"/>
      <c r="H27" s="122"/>
      <c r="I27" s="122"/>
      <c r="J27" s="122"/>
      <c r="K27" s="123" t="str">
        <f t="shared" ref="K27" si="21">IFERROR(MID(J27,1,SEARCH(":",J27,1)-1),"")</f>
        <v/>
      </c>
      <c r="L27" s="124" t="str">
        <f t="shared" ref="L27" si="22">IF(OR(K27="Rara vez",K27="Muy Baja"),0.2,
IF(OR(K27="Improbable",K27="Baja"),0.4,
IF(OR(K27="Posible",K27="Media"),0.6,
IF(OR(K27="Probable",K27="Alta"),0.8,
IF(OR(K27="Casi seguro",K27="Muy Alta"),1,"")))))</f>
        <v/>
      </c>
      <c r="M27" s="125"/>
      <c r="N27" s="123"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124" t="str">
        <f t="shared" ref="O27" si="23">IF(N27="Leve",0.2,
IF(N27="Menor",0.4,
IF(N27="Moderado",0.6,
IF(N27="Mayor",0.8,
IF(N27="Catastrófico",1,"")))))</f>
        <v/>
      </c>
      <c r="P27" s="121" t="str">
        <f t="shared" si="15"/>
        <v/>
      </c>
      <c r="Q27" s="107"/>
      <c r="R27" s="107"/>
      <c r="S27" s="107"/>
      <c r="T27" s="107"/>
      <c r="U27" s="103" t="str">
        <f t="shared" ref="U27" si="24">IF(S27="","","Cuatrimestral")</f>
        <v/>
      </c>
      <c r="V27" s="104"/>
    </row>
    <row r="28" spans="1:22" ht="15" customHeight="1" x14ac:dyDescent="0.3">
      <c r="A28" s="126"/>
      <c r="B28" s="127"/>
      <c r="C28" s="129"/>
      <c r="D28" s="129"/>
      <c r="E28" s="129"/>
      <c r="F28" s="129"/>
      <c r="G28" s="104"/>
      <c r="H28" s="122"/>
      <c r="I28" s="122"/>
      <c r="J28" s="122"/>
      <c r="K28" s="123"/>
      <c r="L28" s="124"/>
      <c r="M28" s="125"/>
      <c r="N28" s="123"/>
      <c r="O28" s="124"/>
      <c r="P28" s="121"/>
      <c r="Q28" s="107"/>
      <c r="R28" s="107"/>
      <c r="S28" s="107"/>
      <c r="T28" s="107"/>
      <c r="U28" s="103"/>
      <c r="V28" s="104"/>
    </row>
    <row r="29" spans="1:22" ht="15" customHeight="1" x14ac:dyDescent="0.3">
      <c r="A29" s="126"/>
      <c r="B29" s="127"/>
      <c r="C29" s="130"/>
      <c r="D29" s="130"/>
      <c r="E29" s="130"/>
      <c r="F29" s="130"/>
      <c r="G29" s="104"/>
      <c r="H29" s="122"/>
      <c r="I29" s="122"/>
      <c r="J29" s="122"/>
      <c r="K29" s="123"/>
      <c r="L29" s="124"/>
      <c r="M29" s="125"/>
      <c r="N29" s="123"/>
      <c r="O29" s="124"/>
      <c r="P29" s="121"/>
      <c r="Q29" s="107"/>
      <c r="R29" s="107"/>
      <c r="S29" s="107"/>
      <c r="T29" s="107"/>
      <c r="U29" s="103"/>
      <c r="V29" s="104"/>
    </row>
    <row r="30" spans="1:22" ht="16.5" customHeight="1" x14ac:dyDescent="0.3">
      <c r="A30" s="126">
        <v>8</v>
      </c>
      <c r="B30" s="127" t="str">
        <f>IF(C30="","",
IF('1. Punto de Partida'!$C$6="","",'1. Punto de Partida'!$C$6))</f>
        <v/>
      </c>
      <c r="C30" s="128"/>
      <c r="D30" s="128"/>
      <c r="E30" s="128"/>
      <c r="F30" s="128"/>
      <c r="G30" s="104"/>
      <c r="H30" s="122"/>
      <c r="I30" s="122"/>
      <c r="J30" s="122"/>
      <c r="K30" s="123" t="str">
        <f t="shared" ref="K30" si="25">IFERROR(MID(J30,1,SEARCH(":",J30,1)-1),"")</f>
        <v/>
      </c>
      <c r="L30" s="124" t="str">
        <f t="shared" ref="L30" si="26">IF(OR(K30="Rara vez",K30="Muy Baja"),0.2,
IF(OR(K30="Improbable",K30="Baja"),0.4,
IF(OR(K30="Posible",K30="Media"),0.6,
IF(OR(K30="Probable",K30="Alta"),0.8,
IF(OR(K30="Casi seguro",K30="Muy Alta"),1,"")))))</f>
        <v/>
      </c>
      <c r="M30" s="125"/>
      <c r="N30" s="123"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124" t="str">
        <f t="shared" ref="O30" si="27">IF(N30="Leve",0.2,
IF(N30="Menor",0.4,
IF(N30="Moderado",0.6,
IF(N30="Mayor",0.8,
IF(N30="Catastrófico",1,"")))))</f>
        <v/>
      </c>
      <c r="P30" s="121" t="str">
        <f t="shared" si="15"/>
        <v/>
      </c>
      <c r="Q30" s="107"/>
      <c r="R30" s="107"/>
      <c r="S30" s="107"/>
      <c r="T30" s="107"/>
      <c r="U30" s="103" t="str">
        <f t="shared" ref="U30" si="28">IF(S30="","","Cuatrimestral")</f>
        <v/>
      </c>
      <c r="V30" s="104"/>
    </row>
    <row r="31" spans="1:22" ht="15" customHeight="1" x14ac:dyDescent="0.3">
      <c r="A31" s="126"/>
      <c r="B31" s="127"/>
      <c r="C31" s="129"/>
      <c r="D31" s="129"/>
      <c r="E31" s="129"/>
      <c r="F31" s="129"/>
      <c r="G31" s="104"/>
      <c r="H31" s="122"/>
      <c r="I31" s="122"/>
      <c r="J31" s="122"/>
      <c r="K31" s="123"/>
      <c r="L31" s="124"/>
      <c r="M31" s="125"/>
      <c r="N31" s="123"/>
      <c r="O31" s="124"/>
      <c r="P31" s="121"/>
      <c r="Q31" s="107"/>
      <c r="R31" s="107"/>
      <c r="S31" s="107"/>
      <c r="T31" s="107"/>
      <c r="U31" s="103"/>
      <c r="V31" s="104"/>
    </row>
    <row r="32" spans="1:22" ht="15" customHeight="1" x14ac:dyDescent="0.3">
      <c r="A32" s="126"/>
      <c r="B32" s="127"/>
      <c r="C32" s="130"/>
      <c r="D32" s="130"/>
      <c r="E32" s="130"/>
      <c r="F32" s="130"/>
      <c r="G32" s="104"/>
      <c r="H32" s="122"/>
      <c r="I32" s="122"/>
      <c r="J32" s="122"/>
      <c r="K32" s="123"/>
      <c r="L32" s="124"/>
      <c r="M32" s="125"/>
      <c r="N32" s="123"/>
      <c r="O32" s="124"/>
      <c r="P32" s="121"/>
      <c r="Q32" s="107"/>
      <c r="R32" s="107"/>
      <c r="S32" s="107"/>
      <c r="T32" s="107"/>
      <c r="U32" s="103"/>
      <c r="V32" s="104"/>
    </row>
    <row r="33" spans="1:22" ht="16.5" customHeight="1" x14ac:dyDescent="0.3">
      <c r="A33" s="126">
        <v>9</v>
      </c>
      <c r="B33" s="127" t="str">
        <f>IF(C33="","",
IF('1. Punto de Partida'!$C$6="","",'1. Punto de Partida'!$C$6))</f>
        <v/>
      </c>
      <c r="C33" s="128"/>
      <c r="D33" s="128"/>
      <c r="E33" s="128"/>
      <c r="F33" s="128"/>
      <c r="G33" s="104"/>
      <c r="H33" s="122"/>
      <c r="I33" s="122"/>
      <c r="J33" s="122"/>
      <c r="K33" s="123" t="str">
        <f t="shared" ref="K33" si="29">IFERROR(MID(J33,1,SEARCH(":",J33,1)-1),"")</f>
        <v/>
      </c>
      <c r="L33" s="124" t="str">
        <f t="shared" ref="L33" si="30">IF(OR(K33="Rara vez",K33="Muy Baja"),0.2,
IF(OR(K33="Improbable",K33="Baja"),0.4,
IF(OR(K33="Posible",K33="Media"),0.6,
IF(OR(K33="Probable",K33="Alta"),0.8,
IF(OR(K33="Casi seguro",K33="Muy Alta"),1,"")))))</f>
        <v/>
      </c>
      <c r="M33" s="125"/>
      <c r="N33" s="123"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124" t="str">
        <f t="shared" ref="O33" si="31">IF(N33="Leve",0.2,
IF(N33="Menor",0.4,
IF(N33="Moderado",0.6,
IF(N33="Mayor",0.8,
IF(N33="Catastrófico",1,"")))))</f>
        <v/>
      </c>
      <c r="P33" s="121" t="str">
        <f t="shared" si="15"/>
        <v/>
      </c>
      <c r="Q33" s="107"/>
      <c r="R33" s="107"/>
      <c r="S33" s="107"/>
      <c r="T33" s="107"/>
      <c r="U33" s="103" t="str">
        <f t="shared" ref="U33" si="32">IF(S33="","","Cuatrimestral")</f>
        <v/>
      </c>
      <c r="V33" s="104"/>
    </row>
    <row r="34" spans="1:22" ht="15" customHeight="1" x14ac:dyDescent="0.3">
      <c r="A34" s="126"/>
      <c r="B34" s="127"/>
      <c r="C34" s="129"/>
      <c r="D34" s="129"/>
      <c r="E34" s="129"/>
      <c r="F34" s="129"/>
      <c r="G34" s="104"/>
      <c r="H34" s="122"/>
      <c r="I34" s="122"/>
      <c r="J34" s="122"/>
      <c r="K34" s="123"/>
      <c r="L34" s="124"/>
      <c r="M34" s="125"/>
      <c r="N34" s="123"/>
      <c r="O34" s="124"/>
      <c r="P34" s="121"/>
      <c r="Q34" s="107"/>
      <c r="R34" s="107"/>
      <c r="S34" s="107"/>
      <c r="T34" s="107"/>
      <c r="U34" s="103"/>
      <c r="V34" s="104"/>
    </row>
    <row r="35" spans="1:22" ht="15" customHeight="1" x14ac:dyDescent="0.3">
      <c r="A35" s="126"/>
      <c r="B35" s="127"/>
      <c r="C35" s="130"/>
      <c r="D35" s="130"/>
      <c r="E35" s="130"/>
      <c r="F35" s="130"/>
      <c r="G35" s="104"/>
      <c r="H35" s="122"/>
      <c r="I35" s="122"/>
      <c r="J35" s="122"/>
      <c r="K35" s="123"/>
      <c r="L35" s="124"/>
      <c r="M35" s="125"/>
      <c r="N35" s="123"/>
      <c r="O35" s="124"/>
      <c r="P35" s="121"/>
      <c r="Q35" s="107"/>
      <c r="R35" s="107"/>
      <c r="S35" s="107"/>
      <c r="T35" s="107"/>
      <c r="U35" s="103"/>
      <c r="V35" s="104"/>
    </row>
    <row r="36" spans="1:22" ht="16.5" customHeight="1" x14ac:dyDescent="0.3">
      <c r="A36" s="126">
        <v>10</v>
      </c>
      <c r="B36" s="127" t="str">
        <f>IF(C36="","",
IF('1. Punto de Partida'!$C$6="","",'1. Punto de Partida'!$C$6))</f>
        <v/>
      </c>
      <c r="C36" s="128"/>
      <c r="D36" s="128"/>
      <c r="E36" s="128"/>
      <c r="F36" s="128"/>
      <c r="G36" s="104"/>
      <c r="H36" s="122"/>
      <c r="I36" s="122"/>
      <c r="J36" s="122"/>
      <c r="K36" s="123" t="str">
        <f t="shared" ref="K36" si="33">IFERROR(MID(J36,1,SEARCH(":",J36,1)-1),"")</f>
        <v/>
      </c>
      <c r="L36" s="124" t="str">
        <f t="shared" ref="L36" si="34">IF(OR(K36="Rara vez",K36="Muy Baja"),0.2,
IF(OR(K36="Improbable",K36="Baja"),0.4,
IF(OR(K36="Posible",K36="Media"),0.6,
IF(OR(K36="Probable",K36="Alta"),0.8,
IF(OR(K36="Casi seguro",K36="Muy Alta"),1,"")))))</f>
        <v/>
      </c>
      <c r="M36" s="125"/>
      <c r="N36" s="123"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24" t="str">
        <f t="shared" ref="O36" si="35">IF(N36="Leve",0.2,
IF(N36="Menor",0.4,
IF(N36="Moderado",0.6,
IF(N36="Mayor",0.8,
IF(N36="Catastrófico",1,"")))))</f>
        <v/>
      </c>
      <c r="P36" s="121" t="str">
        <f t="shared" si="15"/>
        <v/>
      </c>
      <c r="Q36" s="107"/>
      <c r="R36" s="107"/>
      <c r="S36" s="107"/>
      <c r="T36" s="107"/>
      <c r="U36" s="103" t="str">
        <f t="shared" ref="U36" si="36">IF(S36="","","Cuatrimestral")</f>
        <v/>
      </c>
      <c r="V36" s="104"/>
    </row>
    <row r="37" spans="1:22" ht="15" customHeight="1" x14ac:dyDescent="0.3">
      <c r="A37" s="126"/>
      <c r="B37" s="127"/>
      <c r="C37" s="129"/>
      <c r="D37" s="129"/>
      <c r="E37" s="129"/>
      <c r="F37" s="129"/>
      <c r="G37" s="104"/>
      <c r="H37" s="122"/>
      <c r="I37" s="122"/>
      <c r="J37" s="122"/>
      <c r="K37" s="123"/>
      <c r="L37" s="124"/>
      <c r="M37" s="125"/>
      <c r="N37" s="123"/>
      <c r="O37" s="124"/>
      <c r="P37" s="121"/>
      <c r="Q37" s="107"/>
      <c r="R37" s="107"/>
      <c r="S37" s="107"/>
      <c r="T37" s="107"/>
      <c r="U37" s="103"/>
      <c r="V37" s="104"/>
    </row>
    <row r="38" spans="1:22" ht="15" customHeight="1" x14ac:dyDescent="0.3">
      <c r="A38" s="126"/>
      <c r="B38" s="127"/>
      <c r="C38" s="130"/>
      <c r="D38" s="130"/>
      <c r="E38" s="130"/>
      <c r="F38" s="130"/>
      <c r="G38" s="104"/>
      <c r="H38" s="122"/>
      <c r="I38" s="122"/>
      <c r="J38" s="122"/>
      <c r="K38" s="123"/>
      <c r="L38" s="124"/>
      <c r="M38" s="125"/>
      <c r="N38" s="123"/>
      <c r="O38" s="124"/>
      <c r="P38" s="121"/>
      <c r="Q38" s="107"/>
      <c r="R38" s="107"/>
      <c r="S38" s="107"/>
      <c r="T38" s="107"/>
      <c r="U38" s="103"/>
      <c r="V38" s="104"/>
    </row>
    <row r="39" spans="1:22" ht="16.5" customHeight="1" x14ac:dyDescent="0.3">
      <c r="A39" s="126">
        <v>11</v>
      </c>
      <c r="B39" s="127" t="str">
        <f>IF(C39="","",
IF('1. Punto de Partida'!$C$6="","",'1. Punto de Partida'!$C$6))</f>
        <v/>
      </c>
      <c r="C39" s="128"/>
      <c r="D39" s="128"/>
      <c r="E39" s="128"/>
      <c r="F39" s="128"/>
      <c r="G39" s="104"/>
      <c r="H39" s="122"/>
      <c r="I39" s="122"/>
      <c r="J39" s="122"/>
      <c r="K39" s="123" t="str">
        <f t="shared" ref="K39" si="37">IFERROR(MID(J39,1,SEARCH(":",J39,1)-1),"")</f>
        <v/>
      </c>
      <c r="L39" s="124" t="str">
        <f t="shared" ref="L39" si="38">IF(OR(K39="Rara vez",K39="Muy Baja"),0.2,
IF(OR(K39="Improbable",K39="Baja"),0.4,
IF(OR(K39="Posible",K39="Media"),0.6,
IF(OR(K39="Probable",K39="Alta"),0.8,
IF(OR(K39="Casi seguro",K39="Muy Alta"),1,"")))))</f>
        <v/>
      </c>
      <c r="M39" s="125"/>
      <c r="N39" s="123"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24" t="str">
        <f t="shared" ref="O39" si="39">IF(N39="Leve",0.2,
IF(N39="Menor",0.4,
IF(N39="Moderado",0.6,
IF(N39="Mayor",0.8,
IF(N39="Catastrófico",1,"")))))</f>
        <v/>
      </c>
      <c r="P39" s="121" t="str">
        <f t="shared" si="15"/>
        <v/>
      </c>
      <c r="Q39" s="107"/>
      <c r="R39" s="107"/>
      <c r="S39" s="107"/>
      <c r="T39" s="107"/>
      <c r="U39" s="103" t="str">
        <f t="shared" ref="U39" si="40">IF(S39="","","Cuatrimestral")</f>
        <v/>
      </c>
      <c r="V39" s="104"/>
    </row>
    <row r="40" spans="1:22" ht="15" customHeight="1" x14ac:dyDescent="0.3">
      <c r="A40" s="126"/>
      <c r="B40" s="127"/>
      <c r="C40" s="129"/>
      <c r="D40" s="129"/>
      <c r="E40" s="129"/>
      <c r="F40" s="129"/>
      <c r="G40" s="104"/>
      <c r="H40" s="122"/>
      <c r="I40" s="122"/>
      <c r="J40" s="122"/>
      <c r="K40" s="123"/>
      <c r="L40" s="124"/>
      <c r="M40" s="125"/>
      <c r="N40" s="123"/>
      <c r="O40" s="124"/>
      <c r="P40" s="121"/>
      <c r="Q40" s="107"/>
      <c r="R40" s="107"/>
      <c r="S40" s="107"/>
      <c r="T40" s="107"/>
      <c r="U40" s="103"/>
      <c r="V40" s="104"/>
    </row>
    <row r="41" spans="1:22" ht="15" customHeight="1" x14ac:dyDescent="0.3">
      <c r="A41" s="126"/>
      <c r="B41" s="127"/>
      <c r="C41" s="130"/>
      <c r="D41" s="130"/>
      <c r="E41" s="130"/>
      <c r="F41" s="130"/>
      <c r="G41" s="104"/>
      <c r="H41" s="122"/>
      <c r="I41" s="122"/>
      <c r="J41" s="122"/>
      <c r="K41" s="123"/>
      <c r="L41" s="124"/>
      <c r="M41" s="125"/>
      <c r="N41" s="123"/>
      <c r="O41" s="124"/>
      <c r="P41" s="121"/>
      <c r="Q41" s="107"/>
      <c r="R41" s="107"/>
      <c r="S41" s="107"/>
      <c r="T41" s="107"/>
      <c r="U41" s="103"/>
      <c r="V41" s="104"/>
    </row>
    <row r="42" spans="1:22" ht="16.5" customHeight="1" x14ac:dyDescent="0.3">
      <c r="A42" s="126">
        <v>12</v>
      </c>
      <c r="B42" s="127"/>
      <c r="C42" s="128"/>
      <c r="D42" s="128"/>
      <c r="E42" s="128"/>
      <c r="F42" s="128"/>
      <c r="G42" s="104"/>
      <c r="H42" s="122"/>
      <c r="I42" s="122"/>
      <c r="J42" s="122"/>
      <c r="K42" s="123" t="str">
        <f t="shared" ref="K42" si="41">IFERROR(MID(J42,1,SEARCH(":",J42,1)-1),"")</f>
        <v/>
      </c>
      <c r="L42" s="124" t="str">
        <f t="shared" ref="L42" si="42">IF(OR(K42="Rara vez",K42="Muy Baja"),0.2,
IF(OR(K42="Improbable",K42="Baja"),0.4,
IF(OR(K42="Posible",K42="Media"),0.6,
IF(OR(K42="Probable",K42="Alta"),0.8,
IF(OR(K42="Casi seguro",K42="Muy Alta"),1,"")))))</f>
        <v/>
      </c>
      <c r="M42" s="125"/>
      <c r="N42" s="123"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24" t="str">
        <f t="shared" ref="O42" si="43">IF(N42="Leve",0.2,
IF(N42="Menor",0.4,
IF(N42="Moderado",0.6,
IF(N42="Mayor",0.8,
IF(N42="Catastrófico",1,"")))))</f>
        <v/>
      </c>
      <c r="P42" s="121" t="str">
        <f t="shared" si="15"/>
        <v/>
      </c>
      <c r="Q42" s="107"/>
      <c r="R42" s="107"/>
      <c r="S42" s="107"/>
      <c r="T42" s="107"/>
      <c r="U42" s="103" t="str">
        <f t="shared" ref="U42" si="44">IF(S42="","","Cuatrimestral")</f>
        <v/>
      </c>
      <c r="V42" s="104"/>
    </row>
    <row r="43" spans="1:22" ht="15" customHeight="1" x14ac:dyDescent="0.3">
      <c r="A43" s="126"/>
      <c r="B43" s="127"/>
      <c r="C43" s="129"/>
      <c r="D43" s="129"/>
      <c r="E43" s="129"/>
      <c r="F43" s="129"/>
      <c r="G43" s="104"/>
      <c r="H43" s="122"/>
      <c r="I43" s="122"/>
      <c r="J43" s="122"/>
      <c r="K43" s="123"/>
      <c r="L43" s="124"/>
      <c r="M43" s="125"/>
      <c r="N43" s="123"/>
      <c r="O43" s="124"/>
      <c r="P43" s="121"/>
      <c r="Q43" s="107"/>
      <c r="R43" s="107"/>
      <c r="S43" s="107"/>
      <c r="T43" s="107"/>
      <c r="U43" s="103"/>
      <c r="V43" s="104"/>
    </row>
    <row r="44" spans="1:22" ht="15" customHeight="1" x14ac:dyDescent="0.3">
      <c r="A44" s="126"/>
      <c r="B44" s="127"/>
      <c r="C44" s="130"/>
      <c r="D44" s="130"/>
      <c r="E44" s="130"/>
      <c r="F44" s="130"/>
      <c r="G44" s="104"/>
      <c r="H44" s="122"/>
      <c r="I44" s="122"/>
      <c r="J44" s="122"/>
      <c r="K44" s="123"/>
      <c r="L44" s="124"/>
      <c r="M44" s="125"/>
      <c r="N44" s="123"/>
      <c r="O44" s="124"/>
      <c r="P44" s="121"/>
      <c r="Q44" s="107"/>
      <c r="R44" s="107"/>
      <c r="S44" s="107"/>
      <c r="T44" s="107"/>
      <c r="U44" s="103"/>
      <c r="V44" s="104"/>
    </row>
    <row r="45" spans="1:22" ht="16.5" customHeight="1" x14ac:dyDescent="0.3">
      <c r="A45" s="126">
        <v>13</v>
      </c>
      <c r="B45" s="127"/>
      <c r="C45" s="128"/>
      <c r="D45" s="128"/>
      <c r="E45" s="128"/>
      <c r="F45" s="128"/>
      <c r="G45" s="104"/>
      <c r="H45" s="122"/>
      <c r="I45" s="122"/>
      <c r="J45" s="122"/>
      <c r="K45" s="123" t="str">
        <f t="shared" ref="K45" si="45">IFERROR(MID(J45,1,SEARCH(":",J45,1)-1),"")</f>
        <v/>
      </c>
      <c r="L45" s="124" t="str">
        <f t="shared" ref="L45" si="46">IF(OR(K45="Rara vez",K45="Muy Baja"),0.2,
IF(OR(K45="Improbable",K45="Baja"),0.4,
IF(OR(K45="Posible",K45="Media"),0.6,
IF(OR(K45="Probable",K45="Alta"),0.8,
IF(OR(K45="Casi seguro",K45="Muy Alta"),1,"")))))</f>
        <v/>
      </c>
      <c r="M45" s="125"/>
      <c r="N45" s="123"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24" t="str">
        <f t="shared" ref="O45" si="47">IF(N45="Leve",0.2,
IF(N45="Menor",0.4,
IF(N45="Moderado",0.6,
IF(N45="Mayor",0.8,
IF(N45="Catastrófico",1,"")))))</f>
        <v/>
      </c>
      <c r="P45" s="121" t="str">
        <f t="shared" si="15"/>
        <v/>
      </c>
      <c r="Q45" s="107"/>
      <c r="R45" s="107"/>
      <c r="S45" s="107"/>
      <c r="T45" s="107"/>
      <c r="U45" s="103" t="str">
        <f t="shared" ref="U45" si="48">IF(S45="","","Cuatrimestral")</f>
        <v/>
      </c>
      <c r="V45" s="104"/>
    </row>
    <row r="46" spans="1:22" ht="15" customHeight="1" x14ac:dyDescent="0.3">
      <c r="A46" s="126"/>
      <c r="B46" s="127"/>
      <c r="C46" s="129"/>
      <c r="D46" s="129"/>
      <c r="E46" s="129"/>
      <c r="F46" s="129"/>
      <c r="G46" s="104"/>
      <c r="H46" s="122"/>
      <c r="I46" s="122"/>
      <c r="J46" s="122"/>
      <c r="K46" s="123"/>
      <c r="L46" s="124"/>
      <c r="M46" s="125"/>
      <c r="N46" s="123"/>
      <c r="O46" s="124"/>
      <c r="P46" s="121"/>
      <c r="Q46" s="107"/>
      <c r="R46" s="107"/>
      <c r="S46" s="107"/>
      <c r="T46" s="107"/>
      <c r="U46" s="103"/>
      <c r="V46" s="104"/>
    </row>
    <row r="47" spans="1:22" ht="15" customHeight="1" x14ac:dyDescent="0.3">
      <c r="A47" s="126"/>
      <c r="B47" s="127"/>
      <c r="C47" s="130"/>
      <c r="D47" s="130"/>
      <c r="E47" s="130"/>
      <c r="F47" s="130"/>
      <c r="G47" s="104"/>
      <c r="H47" s="122"/>
      <c r="I47" s="122"/>
      <c r="J47" s="122"/>
      <c r="K47" s="123"/>
      <c r="L47" s="124"/>
      <c r="M47" s="125"/>
      <c r="N47" s="123"/>
      <c r="O47" s="124"/>
      <c r="P47" s="121"/>
      <c r="Q47" s="107"/>
      <c r="R47" s="107"/>
      <c r="S47" s="107"/>
      <c r="T47" s="107"/>
      <c r="U47" s="103"/>
      <c r="V47" s="104"/>
    </row>
    <row r="48" spans="1:22" ht="16.5" customHeight="1" x14ac:dyDescent="0.3">
      <c r="A48" s="126">
        <v>14</v>
      </c>
      <c r="B48" s="127"/>
      <c r="C48" s="128"/>
      <c r="D48" s="128"/>
      <c r="E48" s="128"/>
      <c r="F48" s="128"/>
      <c r="G48" s="104"/>
      <c r="H48" s="122"/>
      <c r="I48" s="122"/>
      <c r="J48" s="122"/>
      <c r="K48" s="123" t="str">
        <f t="shared" ref="K48" si="49">IFERROR(MID(J48,1,SEARCH(":",J48,1)-1),"")</f>
        <v/>
      </c>
      <c r="L48" s="124" t="str">
        <f t="shared" ref="L48" si="50">IF(OR(K48="Rara vez",K48="Muy Baja"),0.2,
IF(OR(K48="Improbable",K48="Baja"),0.4,
IF(OR(K48="Posible",K48="Media"),0.6,
IF(OR(K48="Probable",K48="Alta"),0.8,
IF(OR(K48="Casi seguro",K48="Muy Alta"),1,"")))))</f>
        <v/>
      </c>
      <c r="M48" s="125"/>
      <c r="N48" s="123"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24" t="str">
        <f t="shared" ref="O48" si="51">IF(N48="Leve",0.2,
IF(N48="Menor",0.4,
IF(N48="Moderado",0.6,
IF(N48="Mayor",0.8,
IF(N48="Catastrófico",1,"")))))</f>
        <v/>
      </c>
      <c r="P48" s="121" t="str">
        <f t="shared" si="15"/>
        <v/>
      </c>
      <c r="Q48" s="107"/>
      <c r="R48" s="107"/>
      <c r="S48" s="107"/>
      <c r="T48" s="107"/>
      <c r="U48" s="103" t="str">
        <f t="shared" ref="U48" si="52">IF(S48="","","Cuatrimestral")</f>
        <v/>
      </c>
      <c r="V48" s="104"/>
    </row>
    <row r="49" spans="1:22" ht="15" customHeight="1" x14ac:dyDescent="0.3">
      <c r="A49" s="126"/>
      <c r="B49" s="127"/>
      <c r="C49" s="129"/>
      <c r="D49" s="129"/>
      <c r="E49" s="129"/>
      <c r="F49" s="129"/>
      <c r="G49" s="104"/>
      <c r="H49" s="122"/>
      <c r="I49" s="122"/>
      <c r="J49" s="122"/>
      <c r="K49" s="123"/>
      <c r="L49" s="124"/>
      <c r="M49" s="125"/>
      <c r="N49" s="123"/>
      <c r="O49" s="124"/>
      <c r="P49" s="121"/>
      <c r="Q49" s="107"/>
      <c r="R49" s="107"/>
      <c r="S49" s="107"/>
      <c r="T49" s="107"/>
      <c r="U49" s="103"/>
      <c r="V49" s="104"/>
    </row>
    <row r="50" spans="1:22" ht="15" customHeight="1" x14ac:dyDescent="0.3">
      <c r="A50" s="126"/>
      <c r="B50" s="127"/>
      <c r="C50" s="130"/>
      <c r="D50" s="130"/>
      <c r="E50" s="130"/>
      <c r="F50" s="130"/>
      <c r="G50" s="104"/>
      <c r="H50" s="122"/>
      <c r="I50" s="122"/>
      <c r="J50" s="122"/>
      <c r="K50" s="123"/>
      <c r="L50" s="124"/>
      <c r="M50" s="125"/>
      <c r="N50" s="123"/>
      <c r="O50" s="124"/>
      <c r="P50" s="121"/>
      <c r="Q50" s="107"/>
      <c r="R50" s="107"/>
      <c r="S50" s="107"/>
      <c r="T50" s="107"/>
      <c r="U50" s="103"/>
      <c r="V50" s="104"/>
    </row>
    <row r="51" spans="1:22" ht="16.5" customHeight="1" x14ac:dyDescent="0.3">
      <c r="A51" s="126">
        <v>15</v>
      </c>
      <c r="B51" s="127"/>
      <c r="C51" s="128"/>
      <c r="D51" s="128"/>
      <c r="E51" s="128"/>
      <c r="F51" s="128"/>
      <c r="G51" s="104"/>
      <c r="H51" s="122"/>
      <c r="I51" s="122"/>
      <c r="J51" s="122"/>
      <c r="K51" s="123" t="str">
        <f t="shared" ref="K51" si="53">IFERROR(MID(J51,1,SEARCH(":",J51,1)-1),"")</f>
        <v/>
      </c>
      <c r="L51" s="124" t="str">
        <f t="shared" ref="L51" si="54">IF(OR(K51="Rara vez",K51="Muy Baja"),0.2,
IF(OR(K51="Improbable",K51="Baja"),0.4,
IF(OR(K51="Posible",K51="Media"),0.6,
IF(OR(K51="Probable",K51="Alta"),0.8,
IF(OR(K51="Casi seguro",K51="Muy Alta"),1,"")))))</f>
        <v/>
      </c>
      <c r="M51" s="125"/>
      <c r="N51" s="123"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24" t="str">
        <f t="shared" ref="O51" si="55">IF(N51="Leve",0.2,
IF(N51="Menor",0.4,
IF(N51="Moderado",0.6,
IF(N51="Mayor",0.8,
IF(N51="Catastrófico",1,"")))))</f>
        <v/>
      </c>
      <c r="P51" s="121" t="str">
        <f t="shared" si="15"/>
        <v/>
      </c>
      <c r="Q51" s="107"/>
      <c r="R51" s="107"/>
      <c r="S51" s="107"/>
      <c r="T51" s="107"/>
      <c r="U51" s="103" t="str">
        <f t="shared" ref="U51" si="56">IF(S51="","","Cuatrimestral")</f>
        <v/>
      </c>
      <c r="V51" s="104"/>
    </row>
    <row r="52" spans="1:22" ht="15" customHeight="1" x14ac:dyDescent="0.3">
      <c r="A52" s="126"/>
      <c r="B52" s="127"/>
      <c r="C52" s="129"/>
      <c r="D52" s="129"/>
      <c r="E52" s="129"/>
      <c r="F52" s="129"/>
      <c r="G52" s="104"/>
      <c r="H52" s="122"/>
      <c r="I52" s="122"/>
      <c r="J52" s="122"/>
      <c r="K52" s="123"/>
      <c r="L52" s="124"/>
      <c r="M52" s="125"/>
      <c r="N52" s="123"/>
      <c r="O52" s="124"/>
      <c r="P52" s="121"/>
      <c r="Q52" s="107"/>
      <c r="R52" s="107"/>
      <c r="S52" s="107"/>
      <c r="T52" s="107"/>
      <c r="U52" s="103"/>
      <c r="V52" s="104"/>
    </row>
    <row r="53" spans="1:22" ht="15" customHeight="1" x14ac:dyDescent="0.3">
      <c r="A53" s="126"/>
      <c r="B53" s="127"/>
      <c r="C53" s="130"/>
      <c r="D53" s="130"/>
      <c r="E53" s="130"/>
      <c r="F53" s="130"/>
      <c r="G53" s="104"/>
      <c r="H53" s="122"/>
      <c r="I53" s="122"/>
      <c r="J53" s="122"/>
      <c r="K53" s="123"/>
      <c r="L53" s="124"/>
      <c r="M53" s="125"/>
      <c r="N53" s="123"/>
      <c r="O53" s="124"/>
      <c r="P53" s="121"/>
      <c r="Q53" s="107"/>
      <c r="R53" s="107"/>
      <c r="S53" s="107"/>
      <c r="T53" s="107"/>
      <c r="U53" s="103"/>
      <c r="V53" s="104"/>
    </row>
    <row r="54" spans="1:22" ht="16.5" customHeight="1" x14ac:dyDescent="0.3">
      <c r="A54" s="126">
        <v>16</v>
      </c>
      <c r="B54" s="127"/>
      <c r="C54" s="128"/>
      <c r="D54" s="128"/>
      <c r="E54" s="128"/>
      <c r="F54" s="128"/>
      <c r="G54" s="104"/>
      <c r="H54" s="122"/>
      <c r="I54" s="122"/>
      <c r="J54" s="122"/>
      <c r="K54" s="123" t="str">
        <f t="shared" ref="K54" si="57">IFERROR(MID(J54,1,SEARCH(":",J54,1)-1),"")</f>
        <v/>
      </c>
      <c r="L54" s="124" t="str">
        <f t="shared" ref="L54" si="58">IF(OR(K54="Rara vez",K54="Muy Baja"),0.2,
IF(OR(K54="Improbable",K54="Baja"),0.4,
IF(OR(K54="Posible",K54="Media"),0.6,
IF(OR(K54="Probable",K54="Alta"),0.8,
IF(OR(K54="Casi seguro",K54="Muy Alta"),1,"")))))</f>
        <v/>
      </c>
      <c r="M54" s="125"/>
      <c r="N54" s="123"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24" t="str">
        <f t="shared" ref="O54" si="59">IF(N54="Leve",0.2,
IF(N54="Menor",0.4,
IF(N54="Moderado",0.6,
IF(N54="Mayor",0.8,
IF(N54="Catastrófico",1,"")))))</f>
        <v/>
      </c>
      <c r="P54" s="121" t="str">
        <f t="shared" si="15"/>
        <v/>
      </c>
      <c r="Q54" s="107"/>
      <c r="R54" s="107"/>
      <c r="S54" s="107"/>
      <c r="T54" s="107"/>
      <c r="U54" s="103" t="str">
        <f t="shared" ref="U54" si="60">IF(S54="","","Cuatrimestral")</f>
        <v/>
      </c>
      <c r="V54" s="104"/>
    </row>
    <row r="55" spans="1:22" ht="15" customHeight="1" x14ac:dyDescent="0.3">
      <c r="A55" s="126"/>
      <c r="B55" s="127"/>
      <c r="C55" s="129"/>
      <c r="D55" s="129"/>
      <c r="E55" s="129"/>
      <c r="F55" s="129"/>
      <c r="G55" s="104"/>
      <c r="H55" s="122"/>
      <c r="I55" s="122"/>
      <c r="J55" s="122"/>
      <c r="K55" s="123"/>
      <c r="L55" s="124"/>
      <c r="M55" s="125"/>
      <c r="N55" s="123"/>
      <c r="O55" s="124"/>
      <c r="P55" s="121"/>
      <c r="Q55" s="107"/>
      <c r="R55" s="107"/>
      <c r="S55" s="107"/>
      <c r="T55" s="107"/>
      <c r="U55" s="103"/>
      <c r="V55" s="104"/>
    </row>
    <row r="56" spans="1:22" ht="15" customHeight="1" x14ac:dyDescent="0.3">
      <c r="A56" s="126"/>
      <c r="B56" s="127"/>
      <c r="C56" s="130"/>
      <c r="D56" s="130"/>
      <c r="E56" s="130"/>
      <c r="F56" s="130"/>
      <c r="G56" s="104"/>
      <c r="H56" s="122"/>
      <c r="I56" s="122"/>
      <c r="J56" s="122"/>
      <c r="K56" s="123"/>
      <c r="L56" s="124"/>
      <c r="M56" s="125"/>
      <c r="N56" s="123"/>
      <c r="O56" s="124"/>
      <c r="P56" s="121"/>
      <c r="Q56" s="107"/>
      <c r="R56" s="107"/>
      <c r="S56" s="107"/>
      <c r="T56" s="107"/>
      <c r="U56" s="103"/>
      <c r="V56" s="104"/>
    </row>
    <row r="57" spans="1:22" ht="16.5" customHeight="1" x14ac:dyDescent="0.3">
      <c r="A57" s="126">
        <v>17</v>
      </c>
      <c r="B57" s="127"/>
      <c r="C57" s="128"/>
      <c r="D57" s="128"/>
      <c r="E57" s="128"/>
      <c r="F57" s="128"/>
      <c r="G57" s="104"/>
      <c r="H57" s="122"/>
      <c r="I57" s="122"/>
      <c r="J57" s="122"/>
      <c r="K57" s="123" t="str">
        <f t="shared" ref="K57" si="61">IFERROR(MID(J57,1,SEARCH(":",J57,1)-1),"")</f>
        <v/>
      </c>
      <c r="L57" s="124" t="str">
        <f t="shared" ref="L57" si="62">IF(OR(K57="Rara vez",K57="Muy Baja"),0.2,
IF(OR(K57="Improbable",K57="Baja"),0.4,
IF(OR(K57="Posible",K57="Media"),0.6,
IF(OR(K57="Probable",K57="Alta"),0.8,
IF(OR(K57="Casi seguro",K57="Muy Alta"),1,"")))))</f>
        <v/>
      </c>
      <c r="M57" s="125"/>
      <c r="N57" s="123"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24" t="str">
        <f t="shared" ref="O57" si="63">IF(N57="Leve",0.2,
IF(N57="Menor",0.4,
IF(N57="Moderado",0.6,
IF(N57="Mayor",0.8,
IF(N57="Catastrófico",1,"")))))</f>
        <v/>
      </c>
      <c r="P57" s="121" t="str">
        <f t="shared" si="15"/>
        <v/>
      </c>
      <c r="Q57" s="107"/>
      <c r="R57" s="107"/>
      <c r="S57" s="107"/>
      <c r="T57" s="107"/>
      <c r="U57" s="103" t="str">
        <f t="shared" ref="U57" si="64">IF(S57="","","Cuatrimestral")</f>
        <v/>
      </c>
      <c r="V57" s="104"/>
    </row>
    <row r="58" spans="1:22" ht="15" customHeight="1" x14ac:dyDescent="0.3">
      <c r="A58" s="126"/>
      <c r="B58" s="127"/>
      <c r="C58" s="129"/>
      <c r="D58" s="129"/>
      <c r="E58" s="129"/>
      <c r="F58" s="129"/>
      <c r="G58" s="104"/>
      <c r="H58" s="122"/>
      <c r="I58" s="122"/>
      <c r="J58" s="122"/>
      <c r="K58" s="123"/>
      <c r="L58" s="124"/>
      <c r="M58" s="125"/>
      <c r="N58" s="123"/>
      <c r="O58" s="124"/>
      <c r="P58" s="121"/>
      <c r="Q58" s="107"/>
      <c r="R58" s="107"/>
      <c r="S58" s="107"/>
      <c r="T58" s="107"/>
      <c r="U58" s="103"/>
      <c r="V58" s="104"/>
    </row>
    <row r="59" spans="1:22" ht="15" customHeight="1" x14ac:dyDescent="0.3">
      <c r="A59" s="126"/>
      <c r="B59" s="127"/>
      <c r="C59" s="130"/>
      <c r="D59" s="130"/>
      <c r="E59" s="130"/>
      <c r="F59" s="130"/>
      <c r="G59" s="104"/>
      <c r="H59" s="122"/>
      <c r="I59" s="122"/>
      <c r="J59" s="122"/>
      <c r="K59" s="123"/>
      <c r="L59" s="124"/>
      <c r="M59" s="125"/>
      <c r="N59" s="123"/>
      <c r="O59" s="124"/>
      <c r="P59" s="121"/>
      <c r="Q59" s="107"/>
      <c r="R59" s="107"/>
      <c r="S59" s="107"/>
      <c r="T59" s="107"/>
      <c r="U59" s="103"/>
      <c r="V59" s="104"/>
    </row>
    <row r="60" spans="1:22" ht="16.5" customHeight="1" x14ac:dyDescent="0.3">
      <c r="A60" s="126">
        <v>18</v>
      </c>
      <c r="B60" s="127"/>
      <c r="C60" s="128"/>
      <c r="D60" s="128"/>
      <c r="E60" s="128"/>
      <c r="F60" s="128"/>
      <c r="G60" s="104"/>
      <c r="H60" s="122"/>
      <c r="I60" s="122"/>
      <c r="J60" s="122"/>
      <c r="K60" s="123" t="str">
        <f t="shared" ref="K60" si="65">IFERROR(MID(J60,1,SEARCH(":",J60,1)-1),"")</f>
        <v/>
      </c>
      <c r="L60" s="124" t="str">
        <f t="shared" ref="L60" si="66">IF(OR(K60="Rara vez",K60="Muy Baja"),0.2,
IF(OR(K60="Improbable",K60="Baja"),0.4,
IF(OR(K60="Posible",K60="Media"),0.6,
IF(OR(K60="Probable",K60="Alta"),0.8,
IF(OR(K60="Casi seguro",K60="Muy Alta"),1,"")))))</f>
        <v/>
      </c>
      <c r="M60" s="125"/>
      <c r="N60" s="123"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24" t="str">
        <f t="shared" ref="O60" si="67">IF(N60="Leve",0.2,
IF(N60="Menor",0.4,
IF(N60="Moderado",0.6,
IF(N60="Mayor",0.8,
IF(N60="Catastrófico",1,"")))))</f>
        <v/>
      </c>
      <c r="P60" s="121" t="str">
        <f t="shared" si="15"/>
        <v/>
      </c>
      <c r="Q60" s="107"/>
      <c r="R60" s="107"/>
      <c r="S60" s="107"/>
      <c r="T60" s="107"/>
      <c r="U60" s="103" t="str">
        <f t="shared" ref="U60" si="68">IF(S60="","","Cuatrimestral")</f>
        <v/>
      </c>
      <c r="V60" s="104"/>
    </row>
    <row r="61" spans="1:22" ht="15" customHeight="1" x14ac:dyDescent="0.3">
      <c r="A61" s="126"/>
      <c r="B61" s="127"/>
      <c r="C61" s="129"/>
      <c r="D61" s="129"/>
      <c r="E61" s="129"/>
      <c r="F61" s="129"/>
      <c r="G61" s="104"/>
      <c r="H61" s="122"/>
      <c r="I61" s="122"/>
      <c r="J61" s="122"/>
      <c r="K61" s="123"/>
      <c r="L61" s="124"/>
      <c r="M61" s="125"/>
      <c r="N61" s="123"/>
      <c r="O61" s="124"/>
      <c r="P61" s="121"/>
      <c r="Q61" s="107"/>
      <c r="R61" s="107"/>
      <c r="S61" s="107"/>
      <c r="T61" s="107"/>
      <c r="U61" s="103"/>
      <c r="V61" s="104"/>
    </row>
    <row r="62" spans="1:22" ht="15" customHeight="1" x14ac:dyDescent="0.3">
      <c r="A62" s="126"/>
      <c r="B62" s="127"/>
      <c r="C62" s="130"/>
      <c r="D62" s="130"/>
      <c r="E62" s="130"/>
      <c r="F62" s="130"/>
      <c r="G62" s="104"/>
      <c r="H62" s="122"/>
      <c r="I62" s="122"/>
      <c r="J62" s="122"/>
      <c r="K62" s="123"/>
      <c r="L62" s="124"/>
      <c r="M62" s="125"/>
      <c r="N62" s="123"/>
      <c r="O62" s="124"/>
      <c r="P62" s="121"/>
      <c r="Q62" s="107"/>
      <c r="R62" s="107"/>
      <c r="S62" s="107"/>
      <c r="T62" s="107"/>
      <c r="U62" s="103"/>
      <c r="V62" s="104"/>
    </row>
    <row r="63" spans="1:22" ht="16.5" customHeight="1" x14ac:dyDescent="0.3">
      <c r="A63" s="126">
        <v>19</v>
      </c>
      <c r="B63" s="127"/>
      <c r="C63" s="128"/>
      <c r="D63" s="128"/>
      <c r="E63" s="128"/>
      <c r="F63" s="128"/>
      <c r="G63" s="104"/>
      <c r="H63" s="122"/>
      <c r="I63" s="122"/>
      <c r="J63" s="122"/>
      <c r="K63" s="123" t="str">
        <f t="shared" ref="K63" si="69">IFERROR(MID(J63,1,SEARCH(":",J63,1)-1),"")</f>
        <v/>
      </c>
      <c r="L63" s="124" t="str">
        <f t="shared" ref="L63" si="70">IF(OR(K63="Rara vez",K63="Muy Baja"),0.2,
IF(OR(K63="Improbable",K63="Baja"),0.4,
IF(OR(K63="Posible",K63="Media"),0.6,
IF(OR(K63="Probable",K63="Alta"),0.8,
IF(OR(K63="Casi seguro",K63="Muy Alta"),1,"")))))</f>
        <v/>
      </c>
      <c r="M63" s="125"/>
      <c r="N63" s="123"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24" t="str">
        <f t="shared" ref="O63" si="71">IF(N63="Leve",0.2,
IF(N63="Menor",0.4,
IF(N63="Moderado",0.6,
IF(N63="Mayor",0.8,
IF(N63="Catastrófico",1,"")))))</f>
        <v/>
      </c>
      <c r="P63" s="121" t="str">
        <f t="shared" si="15"/>
        <v/>
      </c>
      <c r="Q63" s="107"/>
      <c r="R63" s="107"/>
      <c r="S63" s="107"/>
      <c r="T63" s="107"/>
      <c r="U63" s="103" t="str">
        <f t="shared" ref="U63" si="72">IF(S63="","","Cuatrimestral")</f>
        <v/>
      </c>
      <c r="V63" s="104"/>
    </row>
    <row r="64" spans="1:22" ht="15" customHeight="1" x14ac:dyDescent="0.3">
      <c r="A64" s="126"/>
      <c r="B64" s="127"/>
      <c r="C64" s="129"/>
      <c r="D64" s="129"/>
      <c r="E64" s="129"/>
      <c r="F64" s="129"/>
      <c r="G64" s="104"/>
      <c r="H64" s="122"/>
      <c r="I64" s="122"/>
      <c r="J64" s="122"/>
      <c r="K64" s="123"/>
      <c r="L64" s="124"/>
      <c r="M64" s="125"/>
      <c r="N64" s="123"/>
      <c r="O64" s="124"/>
      <c r="P64" s="121"/>
      <c r="Q64" s="107"/>
      <c r="R64" s="107"/>
      <c r="S64" s="107"/>
      <c r="T64" s="107"/>
      <c r="U64" s="103"/>
      <c r="V64" s="104"/>
    </row>
    <row r="65" spans="1:22" ht="15" customHeight="1" x14ac:dyDescent="0.3">
      <c r="A65" s="126"/>
      <c r="B65" s="127"/>
      <c r="C65" s="130"/>
      <c r="D65" s="130"/>
      <c r="E65" s="130"/>
      <c r="F65" s="130"/>
      <c r="G65" s="104"/>
      <c r="H65" s="122"/>
      <c r="I65" s="122"/>
      <c r="J65" s="122"/>
      <c r="K65" s="123"/>
      <c r="L65" s="124"/>
      <c r="M65" s="125"/>
      <c r="N65" s="123"/>
      <c r="O65" s="124"/>
      <c r="P65" s="121"/>
      <c r="Q65" s="107"/>
      <c r="R65" s="107"/>
      <c r="S65" s="107"/>
      <c r="T65" s="107"/>
      <c r="U65" s="103"/>
      <c r="V65" s="104"/>
    </row>
    <row r="66" spans="1:22" ht="16.5" customHeight="1" x14ac:dyDescent="0.3">
      <c r="A66" s="126">
        <v>20</v>
      </c>
      <c r="B66" s="127"/>
      <c r="C66" s="128"/>
      <c r="D66" s="128"/>
      <c r="E66" s="128"/>
      <c r="F66" s="128"/>
      <c r="G66" s="104"/>
      <c r="H66" s="122"/>
      <c r="I66" s="122"/>
      <c r="J66" s="122"/>
      <c r="K66" s="123" t="str">
        <f t="shared" ref="K66" si="73">IFERROR(MID(J66,1,SEARCH(":",J66,1)-1),"")</f>
        <v/>
      </c>
      <c r="L66" s="124" t="str">
        <f t="shared" ref="L66" si="74">IF(OR(K66="Rara vez",K66="Muy Baja"),0.2,
IF(OR(K66="Improbable",K66="Baja"),0.4,
IF(OR(K66="Posible",K66="Media"),0.6,
IF(OR(K66="Probable",K66="Alta"),0.8,
IF(OR(K66="Casi seguro",K66="Muy Alta"),1,"")))))</f>
        <v/>
      </c>
      <c r="M66" s="125"/>
      <c r="N66" s="123"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24" t="str">
        <f t="shared" ref="O66" si="75">IF(N66="Leve",0.2,
IF(N66="Menor",0.4,
IF(N66="Moderado",0.6,
IF(N66="Mayor",0.8,
IF(N66="Catastrófico",1,"")))))</f>
        <v/>
      </c>
      <c r="P66" s="121" t="str">
        <f t="shared" si="15"/>
        <v/>
      </c>
      <c r="Q66" s="107"/>
      <c r="R66" s="107"/>
      <c r="S66" s="107"/>
      <c r="T66" s="107"/>
      <c r="U66" s="103" t="str">
        <f t="shared" ref="U66" si="76">IF(S66="","","Cuatrimestral")</f>
        <v/>
      </c>
      <c r="V66" s="104"/>
    </row>
    <row r="67" spans="1:22" ht="15" customHeight="1" x14ac:dyDescent="0.3">
      <c r="A67" s="126"/>
      <c r="B67" s="127"/>
      <c r="C67" s="129"/>
      <c r="D67" s="129"/>
      <c r="E67" s="129"/>
      <c r="F67" s="129"/>
      <c r="G67" s="104"/>
      <c r="H67" s="122"/>
      <c r="I67" s="122"/>
      <c r="J67" s="122"/>
      <c r="K67" s="123"/>
      <c r="L67" s="124"/>
      <c r="M67" s="125"/>
      <c r="N67" s="123"/>
      <c r="O67" s="124"/>
      <c r="P67" s="121"/>
      <c r="Q67" s="107"/>
      <c r="R67" s="107"/>
      <c r="S67" s="107"/>
      <c r="T67" s="107"/>
      <c r="U67" s="103"/>
      <c r="V67" s="104"/>
    </row>
    <row r="68" spans="1:22" ht="15" customHeight="1" x14ac:dyDescent="0.3">
      <c r="A68" s="126"/>
      <c r="B68" s="127"/>
      <c r="C68" s="130"/>
      <c r="D68" s="130"/>
      <c r="E68" s="130"/>
      <c r="F68" s="130"/>
      <c r="G68" s="104"/>
      <c r="H68" s="122"/>
      <c r="I68" s="122"/>
      <c r="J68" s="122"/>
      <c r="K68" s="123"/>
      <c r="L68" s="124"/>
      <c r="M68" s="125"/>
      <c r="N68" s="123"/>
      <c r="O68" s="124"/>
      <c r="P68" s="121"/>
      <c r="Q68" s="107"/>
      <c r="R68" s="107"/>
      <c r="S68" s="107"/>
      <c r="T68" s="107"/>
      <c r="U68" s="103"/>
      <c r="V68" s="104"/>
    </row>
    <row r="69" spans="1:22" x14ac:dyDescent="0.3"/>
    <row r="70" spans="1:22" x14ac:dyDescent="0.3"/>
    <row r="71" spans="1:22" x14ac:dyDescent="0.3"/>
  </sheetData>
  <sheetProtection algorithmName="SHA-512" hashValue="hBTESvmw6DvcB9knVSSEg0p/3lHXI6p50/jWvX9nVeOsLt0/Ki242oU2tM3OQKcF8SdAxgM1nR50Xol2lHJX8g==" saltValue="cUcd7D1bDzh0gKLlztNILg==" spinCount="100000" sheet="1" formatColumns="0" formatRows="0"/>
  <mergeCells count="467">
    <mergeCell ref="V57:V59"/>
    <mergeCell ref="V60:V62"/>
    <mergeCell ref="V63:V65"/>
    <mergeCell ref="V66:V68"/>
    <mergeCell ref="C66:C68"/>
    <mergeCell ref="C39:C41"/>
    <mergeCell ref="C42:C44"/>
    <mergeCell ref="C45:C47"/>
    <mergeCell ref="C48:C50"/>
    <mergeCell ref="C51:C53"/>
    <mergeCell ref="C54:C56"/>
    <mergeCell ref="C57:C59"/>
    <mergeCell ref="C60:C62"/>
    <mergeCell ref="C63:C65"/>
    <mergeCell ref="N63:N65"/>
    <mergeCell ref="O63:O65"/>
    <mergeCell ref="P63:P65"/>
    <mergeCell ref="K66:K68"/>
    <mergeCell ref="L66:L68"/>
    <mergeCell ref="M66:M68"/>
    <mergeCell ref="N66:N68"/>
    <mergeCell ref="O66:O68"/>
    <mergeCell ref="P66:P68"/>
    <mergeCell ref="K57:K59"/>
    <mergeCell ref="A66:A68"/>
    <mergeCell ref="B66:B68"/>
    <mergeCell ref="D66:D68"/>
    <mergeCell ref="E66:E68"/>
    <mergeCell ref="F66:F68"/>
    <mergeCell ref="G66:G68"/>
    <mergeCell ref="H66:H68"/>
    <mergeCell ref="I66:I68"/>
    <mergeCell ref="J66:J68"/>
    <mergeCell ref="M57:M59"/>
    <mergeCell ref="H57:H59"/>
    <mergeCell ref="I57:I59"/>
    <mergeCell ref="J57:J59"/>
    <mergeCell ref="K63:K65"/>
    <mergeCell ref="L63:L65"/>
    <mergeCell ref="M63:M65"/>
    <mergeCell ref="N57:N59"/>
    <mergeCell ref="A63:A65"/>
    <mergeCell ref="B63:B65"/>
    <mergeCell ref="D63:D65"/>
    <mergeCell ref="E63:E65"/>
    <mergeCell ref="F63:F65"/>
    <mergeCell ref="G63:G65"/>
    <mergeCell ref="H63:H65"/>
    <mergeCell ref="I63:I65"/>
    <mergeCell ref="J63:J65"/>
    <mergeCell ref="O57:O59"/>
    <mergeCell ref="P57:P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57:A59"/>
    <mergeCell ref="B57:B59"/>
    <mergeCell ref="D57:D59"/>
    <mergeCell ref="E57:E59"/>
    <mergeCell ref="F57:F59"/>
    <mergeCell ref="G57:G59"/>
    <mergeCell ref="L57:L59"/>
    <mergeCell ref="L51:L53"/>
    <mergeCell ref="M51:M53"/>
    <mergeCell ref="N51:N53"/>
    <mergeCell ref="M39:M41"/>
    <mergeCell ref="H39:H41"/>
    <mergeCell ref="I39:I41"/>
    <mergeCell ref="J39:J41"/>
    <mergeCell ref="L39:L41"/>
    <mergeCell ref="O39:O41"/>
    <mergeCell ref="O51:O53"/>
    <mergeCell ref="K48:K50"/>
    <mergeCell ref="L48:L50"/>
    <mergeCell ref="K45:K47"/>
    <mergeCell ref="L45:L47"/>
    <mergeCell ref="M45:M47"/>
    <mergeCell ref="M48:M50"/>
    <mergeCell ref="N48:N50"/>
    <mergeCell ref="K51:K53"/>
    <mergeCell ref="A54:A56"/>
    <mergeCell ref="B54:B56"/>
    <mergeCell ref="D54:D56"/>
    <mergeCell ref="E54:E56"/>
    <mergeCell ref="F54:F56"/>
    <mergeCell ref="G54:G56"/>
    <mergeCell ref="H54:H56"/>
    <mergeCell ref="I54:I56"/>
    <mergeCell ref="J54:J56"/>
    <mergeCell ref="P45:P47"/>
    <mergeCell ref="A48:A50"/>
    <mergeCell ref="B48:B50"/>
    <mergeCell ref="O48:O50"/>
    <mergeCell ref="P48:P50"/>
    <mergeCell ref="A45:A47"/>
    <mergeCell ref="K54:K56"/>
    <mergeCell ref="L54:L56"/>
    <mergeCell ref="M54:M56"/>
    <mergeCell ref="N54:N56"/>
    <mergeCell ref="O54:O56"/>
    <mergeCell ref="P54:P56"/>
    <mergeCell ref="N45:N47"/>
    <mergeCell ref="O45:O47"/>
    <mergeCell ref="P51:P53"/>
    <mergeCell ref="A51:A53"/>
    <mergeCell ref="B51:B53"/>
    <mergeCell ref="D51:D53"/>
    <mergeCell ref="E51:E53"/>
    <mergeCell ref="F51:F53"/>
    <mergeCell ref="G51:G53"/>
    <mergeCell ref="H51:H53"/>
    <mergeCell ref="I51:I53"/>
    <mergeCell ref="J51:J53"/>
    <mergeCell ref="B45:B47"/>
    <mergeCell ref="D45:D47"/>
    <mergeCell ref="E45:E47"/>
    <mergeCell ref="F45:F47"/>
    <mergeCell ref="G45:G47"/>
    <mergeCell ref="H45:H47"/>
    <mergeCell ref="I45:I47"/>
    <mergeCell ref="J45:J47"/>
    <mergeCell ref="D48:D50"/>
    <mergeCell ref="E48:E50"/>
    <mergeCell ref="F48:F50"/>
    <mergeCell ref="G48:G50"/>
    <mergeCell ref="H48:H50"/>
    <mergeCell ref="I48:I50"/>
    <mergeCell ref="J48:J50"/>
    <mergeCell ref="P39:P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39:A41"/>
    <mergeCell ref="B39:B41"/>
    <mergeCell ref="D39:D41"/>
    <mergeCell ref="E39:E41"/>
    <mergeCell ref="F39:F41"/>
    <mergeCell ref="G39:G41"/>
    <mergeCell ref="K39:K41"/>
    <mergeCell ref="N39:N41"/>
    <mergeCell ref="P36:P38"/>
    <mergeCell ref="I36:I38"/>
    <mergeCell ref="J36:J38"/>
    <mergeCell ref="K36:K38"/>
    <mergeCell ref="L36:L38"/>
    <mergeCell ref="M36:M38"/>
    <mergeCell ref="N36:N38"/>
    <mergeCell ref="A36:A38"/>
    <mergeCell ref="B36:B38"/>
    <mergeCell ref="D36:D38"/>
    <mergeCell ref="E36:E38"/>
    <mergeCell ref="F36:F38"/>
    <mergeCell ref="G36:G38"/>
    <mergeCell ref="H36:H38"/>
    <mergeCell ref="O36:O38"/>
    <mergeCell ref="C36:C38"/>
    <mergeCell ref="P33:P35"/>
    <mergeCell ref="I33:I35"/>
    <mergeCell ref="J33:J35"/>
    <mergeCell ref="K33:K35"/>
    <mergeCell ref="L33:L35"/>
    <mergeCell ref="M33:M35"/>
    <mergeCell ref="N33:N35"/>
    <mergeCell ref="A33:A35"/>
    <mergeCell ref="B33:B35"/>
    <mergeCell ref="D33:D35"/>
    <mergeCell ref="E33:E35"/>
    <mergeCell ref="F33:F35"/>
    <mergeCell ref="G33:G35"/>
    <mergeCell ref="H33:H35"/>
    <mergeCell ref="O33:O35"/>
    <mergeCell ref="C33:C35"/>
    <mergeCell ref="P30:P32"/>
    <mergeCell ref="I30:I32"/>
    <mergeCell ref="J30:J32"/>
    <mergeCell ref="K30:K32"/>
    <mergeCell ref="L30:L32"/>
    <mergeCell ref="M30:M32"/>
    <mergeCell ref="N30:N32"/>
    <mergeCell ref="A30:A32"/>
    <mergeCell ref="B30:B32"/>
    <mergeCell ref="D30:D32"/>
    <mergeCell ref="E30:E32"/>
    <mergeCell ref="F30:F32"/>
    <mergeCell ref="G30:G32"/>
    <mergeCell ref="H30:H32"/>
    <mergeCell ref="O30:O32"/>
    <mergeCell ref="C30:C32"/>
    <mergeCell ref="P27:P29"/>
    <mergeCell ref="I27:I29"/>
    <mergeCell ref="J27:J29"/>
    <mergeCell ref="K27:K29"/>
    <mergeCell ref="L27:L29"/>
    <mergeCell ref="M27:M29"/>
    <mergeCell ref="N27:N29"/>
    <mergeCell ref="A27:A29"/>
    <mergeCell ref="B27:B29"/>
    <mergeCell ref="D27:D29"/>
    <mergeCell ref="E27:E29"/>
    <mergeCell ref="F27:F29"/>
    <mergeCell ref="G27:G29"/>
    <mergeCell ref="H27:H29"/>
    <mergeCell ref="O27:O29"/>
    <mergeCell ref="C27:C29"/>
    <mergeCell ref="P24:P26"/>
    <mergeCell ref="I24:I26"/>
    <mergeCell ref="J24:J26"/>
    <mergeCell ref="K24:K26"/>
    <mergeCell ref="L24:L26"/>
    <mergeCell ref="M24:M26"/>
    <mergeCell ref="N24:N26"/>
    <mergeCell ref="A24:A26"/>
    <mergeCell ref="B24:B26"/>
    <mergeCell ref="D24:D26"/>
    <mergeCell ref="E24:E26"/>
    <mergeCell ref="F24:F26"/>
    <mergeCell ref="G24:G26"/>
    <mergeCell ref="H24:H26"/>
    <mergeCell ref="O24:O26"/>
    <mergeCell ref="C24:C26"/>
    <mergeCell ref="P21:P23"/>
    <mergeCell ref="I21:I23"/>
    <mergeCell ref="J21:J23"/>
    <mergeCell ref="K21:K23"/>
    <mergeCell ref="L21:L23"/>
    <mergeCell ref="M21:M23"/>
    <mergeCell ref="N21:N23"/>
    <mergeCell ref="A21:A23"/>
    <mergeCell ref="B21:B23"/>
    <mergeCell ref="D21:D23"/>
    <mergeCell ref="E21:E23"/>
    <mergeCell ref="F21:F23"/>
    <mergeCell ref="G21:G23"/>
    <mergeCell ref="H21:H23"/>
    <mergeCell ref="O21:O23"/>
    <mergeCell ref="C21:C23"/>
    <mergeCell ref="P18:P20"/>
    <mergeCell ref="I18:I20"/>
    <mergeCell ref="J18:J20"/>
    <mergeCell ref="K18:K20"/>
    <mergeCell ref="L18:L20"/>
    <mergeCell ref="M18:M20"/>
    <mergeCell ref="N18:N20"/>
    <mergeCell ref="A18:A20"/>
    <mergeCell ref="B18:B20"/>
    <mergeCell ref="D18:D20"/>
    <mergeCell ref="E18:E20"/>
    <mergeCell ref="F18:F20"/>
    <mergeCell ref="G18:G20"/>
    <mergeCell ref="H18:H20"/>
    <mergeCell ref="O18:O20"/>
    <mergeCell ref="C18:C20"/>
    <mergeCell ref="P15:P17"/>
    <mergeCell ref="I15:I17"/>
    <mergeCell ref="J15:J17"/>
    <mergeCell ref="K15:K17"/>
    <mergeCell ref="L15:L17"/>
    <mergeCell ref="M15:M17"/>
    <mergeCell ref="N15:N17"/>
    <mergeCell ref="A15:A17"/>
    <mergeCell ref="B15:B17"/>
    <mergeCell ref="D15:D17"/>
    <mergeCell ref="E15:E17"/>
    <mergeCell ref="F15:F17"/>
    <mergeCell ref="G15:G17"/>
    <mergeCell ref="H15:H17"/>
    <mergeCell ref="O15:O17"/>
    <mergeCell ref="C15:C17"/>
    <mergeCell ref="P12:P14"/>
    <mergeCell ref="I12:I14"/>
    <mergeCell ref="J12:J14"/>
    <mergeCell ref="K12:K14"/>
    <mergeCell ref="L12:L14"/>
    <mergeCell ref="M12:M14"/>
    <mergeCell ref="N12:N14"/>
    <mergeCell ref="A12:A14"/>
    <mergeCell ref="B12:B14"/>
    <mergeCell ref="D12:D14"/>
    <mergeCell ref="E12:E14"/>
    <mergeCell ref="F12:F14"/>
    <mergeCell ref="G12:G14"/>
    <mergeCell ref="H12:H14"/>
    <mergeCell ref="O12:O14"/>
    <mergeCell ref="C12:C14"/>
    <mergeCell ref="P9:P11"/>
    <mergeCell ref="I9:I11"/>
    <mergeCell ref="J9:J11"/>
    <mergeCell ref="K9:K11"/>
    <mergeCell ref="L9:L11"/>
    <mergeCell ref="M9:M11"/>
    <mergeCell ref="N9:N11"/>
    <mergeCell ref="A9:A11"/>
    <mergeCell ref="B9:B11"/>
    <mergeCell ref="D9:D11"/>
    <mergeCell ref="E9:E11"/>
    <mergeCell ref="F9:F11"/>
    <mergeCell ref="G9:G11"/>
    <mergeCell ref="H9:H11"/>
    <mergeCell ref="O9:O11"/>
    <mergeCell ref="C9:C11"/>
    <mergeCell ref="A1:B4"/>
    <mergeCell ref="D7:D8"/>
    <mergeCell ref="E7:E8"/>
    <mergeCell ref="F7:F8"/>
    <mergeCell ref="G7:G8"/>
    <mergeCell ref="K6:P6"/>
    <mergeCell ref="N7:N8"/>
    <mergeCell ref="O7:O8"/>
    <mergeCell ref="P7:P8"/>
    <mergeCell ref="H7:H8"/>
    <mergeCell ref="I7:I8"/>
    <mergeCell ref="J7:J8"/>
    <mergeCell ref="K7:K8"/>
    <mergeCell ref="L7:L8"/>
    <mergeCell ref="M7:M8"/>
    <mergeCell ref="A6:A8"/>
    <mergeCell ref="B6:B8"/>
    <mergeCell ref="C6:J6"/>
    <mergeCell ref="C7:C8"/>
    <mergeCell ref="Q7:Q8"/>
    <mergeCell ref="Q9:Q11"/>
    <mergeCell ref="Q12:Q14"/>
    <mergeCell ref="Q15:Q17"/>
    <mergeCell ref="Q18:Q20"/>
    <mergeCell ref="Q21:Q23"/>
    <mergeCell ref="Q24:Q26"/>
    <mergeCell ref="Q27:Q29"/>
    <mergeCell ref="Q30:Q32"/>
    <mergeCell ref="Q33:Q35"/>
    <mergeCell ref="Q36:Q38"/>
    <mergeCell ref="Q39:Q41"/>
    <mergeCell ref="Q42:Q44"/>
    <mergeCell ref="Q45:Q47"/>
    <mergeCell ref="Q48:Q50"/>
    <mergeCell ref="Q51:Q53"/>
    <mergeCell ref="Q54:Q56"/>
    <mergeCell ref="Q57:Q59"/>
    <mergeCell ref="Q60:Q62"/>
    <mergeCell ref="Q63:Q65"/>
    <mergeCell ref="Q66:Q68"/>
    <mergeCell ref="R7:R8"/>
    <mergeCell ref="S7:S8"/>
    <mergeCell ref="T7:T8"/>
    <mergeCell ref="V7:V8"/>
    <mergeCell ref="R9:R11"/>
    <mergeCell ref="S9:S11"/>
    <mergeCell ref="T9:T11"/>
    <mergeCell ref="V9:V11"/>
    <mergeCell ref="R12:R14"/>
    <mergeCell ref="S12:S14"/>
    <mergeCell ref="T12:T14"/>
    <mergeCell ref="V12:V14"/>
    <mergeCell ref="R15:R17"/>
    <mergeCell ref="S15:S17"/>
    <mergeCell ref="T15:T17"/>
    <mergeCell ref="V15:V17"/>
    <mergeCell ref="R18:R20"/>
    <mergeCell ref="S18:S20"/>
    <mergeCell ref="T18:T20"/>
    <mergeCell ref="V18:V20"/>
    <mergeCell ref="R21:R23"/>
    <mergeCell ref="S21:S23"/>
    <mergeCell ref="T21:T23"/>
    <mergeCell ref="V21:V23"/>
    <mergeCell ref="R24:R26"/>
    <mergeCell ref="S24:S26"/>
    <mergeCell ref="T24:T26"/>
    <mergeCell ref="V24:V26"/>
    <mergeCell ref="R27:R29"/>
    <mergeCell ref="S27:S29"/>
    <mergeCell ref="T27:T29"/>
    <mergeCell ref="V27:V29"/>
    <mergeCell ref="R39:R41"/>
    <mergeCell ref="S39:S41"/>
    <mergeCell ref="T39:T41"/>
    <mergeCell ref="V39:V41"/>
    <mergeCell ref="R42:R44"/>
    <mergeCell ref="S42:S44"/>
    <mergeCell ref="T42:T44"/>
    <mergeCell ref="V42:V44"/>
    <mergeCell ref="R45:R47"/>
    <mergeCell ref="S45:S47"/>
    <mergeCell ref="T45:T47"/>
    <mergeCell ref="R30:R32"/>
    <mergeCell ref="S30:S32"/>
    <mergeCell ref="T30:T32"/>
    <mergeCell ref="V30:V32"/>
    <mergeCell ref="R33:R35"/>
    <mergeCell ref="S33:S35"/>
    <mergeCell ref="T33:T35"/>
    <mergeCell ref="V33:V35"/>
    <mergeCell ref="R36:R38"/>
    <mergeCell ref="S36:S38"/>
    <mergeCell ref="T36:T38"/>
    <mergeCell ref="V36:V38"/>
    <mergeCell ref="R66:R68"/>
    <mergeCell ref="S66:S68"/>
    <mergeCell ref="T66:T68"/>
    <mergeCell ref="Q6:V6"/>
    <mergeCell ref="R57:R59"/>
    <mergeCell ref="S57:S59"/>
    <mergeCell ref="T57:T59"/>
    <mergeCell ref="R60:R62"/>
    <mergeCell ref="S60:S62"/>
    <mergeCell ref="T60:T62"/>
    <mergeCell ref="R63:R65"/>
    <mergeCell ref="S63:S65"/>
    <mergeCell ref="T63:T65"/>
    <mergeCell ref="R48:R50"/>
    <mergeCell ref="S48:S50"/>
    <mergeCell ref="T48:T50"/>
    <mergeCell ref="R51:R53"/>
    <mergeCell ref="S51:S53"/>
    <mergeCell ref="T51:T53"/>
    <mergeCell ref="V51:V53"/>
    <mergeCell ref="R54:R56"/>
    <mergeCell ref="S54:S56"/>
    <mergeCell ref="T54:T56"/>
    <mergeCell ref="V48:V50"/>
    <mergeCell ref="U57:U59"/>
    <mergeCell ref="U60:U62"/>
    <mergeCell ref="U63:U65"/>
    <mergeCell ref="U66:U68"/>
    <mergeCell ref="V54:V56"/>
    <mergeCell ref="C1:U4"/>
    <mergeCell ref="U7:U8"/>
    <mergeCell ref="U9:U11"/>
    <mergeCell ref="U12:U14"/>
    <mergeCell ref="U15:U17"/>
    <mergeCell ref="U18:U20"/>
    <mergeCell ref="U21:U23"/>
    <mergeCell ref="U24:U26"/>
    <mergeCell ref="U27:U29"/>
    <mergeCell ref="U30:U32"/>
    <mergeCell ref="U33:U35"/>
    <mergeCell ref="U36:U38"/>
    <mergeCell ref="U39:U41"/>
    <mergeCell ref="U42:U44"/>
    <mergeCell ref="U45:U47"/>
    <mergeCell ref="U48:U50"/>
    <mergeCell ref="U51:U53"/>
    <mergeCell ref="U54:U56"/>
    <mergeCell ref="V45:V47"/>
  </mergeCells>
  <conditionalFormatting sqref="K9">
    <cfRule type="cellIs" dxfId="297" priority="245" operator="equal">
      <formula>"Muy Alta"</formula>
    </cfRule>
    <cfRule type="cellIs" dxfId="296" priority="246" operator="equal">
      <formula>"Alta"</formula>
    </cfRule>
    <cfRule type="cellIs" dxfId="295" priority="247" operator="equal">
      <formula>"Media"</formula>
    </cfRule>
    <cfRule type="cellIs" dxfId="294" priority="248" operator="equal">
      <formula>"Baja"</formula>
    </cfRule>
    <cfRule type="cellIs" dxfId="293" priority="249" operator="equal">
      <formula>"Muy Baja"</formula>
    </cfRule>
  </conditionalFormatting>
  <conditionalFormatting sqref="K9:K53">
    <cfRule type="expression" dxfId="292" priority="151">
      <formula>IF($K9="Casi seguro",1,0)</formula>
    </cfRule>
    <cfRule type="expression" dxfId="291" priority="152">
      <formula>IF($K9="Probable",1,0)</formula>
    </cfRule>
    <cfRule type="expression" dxfId="290" priority="153">
      <formula>IF($K9="Posible",1,0)</formula>
    </cfRule>
    <cfRule type="expression" dxfId="289" priority="154">
      <formula>IF($K9="Improbable",1,0)</formula>
    </cfRule>
    <cfRule type="expression" dxfId="288" priority="155">
      <formula>IF($K9="Rara vez",1,0)</formula>
    </cfRule>
  </conditionalFormatting>
  <conditionalFormatting sqref="K12 K15 K18 K21 K24 K27 K30 K33 K36 K39 K42 K45 K48 K51">
    <cfRule type="cellIs" dxfId="287" priority="146" operator="equal">
      <formula>"Muy Alta"</formula>
    </cfRule>
    <cfRule type="cellIs" dxfId="286" priority="147" operator="equal">
      <formula>"Alta"</formula>
    </cfRule>
    <cfRule type="cellIs" dxfId="285" priority="148" operator="equal">
      <formula>"Media"</formula>
    </cfRule>
    <cfRule type="cellIs" dxfId="284" priority="149" operator="equal">
      <formula>"Baja"</formula>
    </cfRule>
    <cfRule type="cellIs" dxfId="283" priority="150" operator="equal">
      <formula>"Muy Baja"</formula>
    </cfRule>
  </conditionalFormatting>
  <conditionalFormatting sqref="K12 K15 K18 K21 K24 K27 K30 K33 K36">
    <cfRule type="cellIs" dxfId="282" priority="217" operator="equal">
      <formula>"Muy Alta"</formula>
    </cfRule>
    <cfRule type="cellIs" dxfId="281" priority="218" operator="equal">
      <formula>"Alta"</formula>
    </cfRule>
    <cfRule type="cellIs" dxfId="280" priority="219" operator="equal">
      <formula>"Media"</formula>
    </cfRule>
    <cfRule type="cellIs" dxfId="279" priority="220" operator="equal">
      <formula>"Baja"</formula>
    </cfRule>
    <cfRule type="cellIs" dxfId="278" priority="221" operator="equal">
      <formula>"Muy Baja"</formula>
    </cfRule>
  </conditionalFormatting>
  <conditionalFormatting sqref="K39 K42 K45 K48 K51">
    <cfRule type="cellIs" dxfId="277" priority="165" operator="equal">
      <formula>"Muy Alta"</formula>
    </cfRule>
    <cfRule type="cellIs" dxfId="276" priority="166" operator="equal">
      <formula>"Alta"</formula>
    </cfRule>
    <cfRule type="cellIs" dxfId="275" priority="167" operator="equal">
      <formula>"Media"</formula>
    </cfRule>
    <cfRule type="cellIs" dxfId="274" priority="168" operator="equal">
      <formula>"Baja"</formula>
    </cfRule>
    <cfRule type="cellIs" dxfId="273" priority="169" operator="equal">
      <formula>"Muy Baja"</formula>
    </cfRule>
  </conditionalFormatting>
  <conditionalFormatting sqref="K54 K57 K60 K63 K66">
    <cfRule type="cellIs" dxfId="272" priority="98" operator="equal">
      <formula>"Muy Alta"</formula>
    </cfRule>
    <cfRule type="cellIs" dxfId="271" priority="99" operator="equal">
      <formula>"Alta"</formula>
    </cfRule>
    <cfRule type="cellIs" dxfId="270" priority="100" operator="equal">
      <formula>"Media"</formula>
    </cfRule>
    <cfRule type="cellIs" dxfId="269" priority="101" operator="equal">
      <formula>"Baja"</formula>
    </cfRule>
    <cfRule type="cellIs" dxfId="268" priority="102" operator="equal">
      <formula>"Muy Baja"</formula>
    </cfRule>
    <cfRule type="cellIs" dxfId="267" priority="113" operator="equal">
      <formula>"Muy Alta"</formula>
    </cfRule>
    <cfRule type="cellIs" dxfId="266" priority="114" operator="equal">
      <formula>"Alta"</formula>
    </cfRule>
    <cfRule type="cellIs" dxfId="265" priority="115" operator="equal">
      <formula>"Media"</formula>
    </cfRule>
    <cfRule type="cellIs" dxfId="264" priority="116" operator="equal">
      <formula>"Baja"</formula>
    </cfRule>
    <cfRule type="cellIs" dxfId="263" priority="117" operator="equal">
      <formula>"Muy Baja"</formula>
    </cfRule>
  </conditionalFormatting>
  <conditionalFormatting sqref="K54:K68">
    <cfRule type="expression" dxfId="262" priority="103">
      <formula>IF($K54="Casi seguro",1,0)</formula>
    </cfRule>
    <cfRule type="expression" dxfId="261" priority="104">
      <formula>IF($K54="Probable",1,0)</formula>
    </cfRule>
    <cfRule type="expression" dxfId="260" priority="105">
      <formula>IF($K54="Posible",1,0)</formula>
    </cfRule>
    <cfRule type="expression" dxfId="259" priority="106">
      <formula>IF($K54="Improbable",1,0)</formula>
    </cfRule>
    <cfRule type="expression" dxfId="258" priority="107">
      <formula>IF($K54="Rara vez",1,0)</formula>
    </cfRule>
  </conditionalFormatting>
  <conditionalFormatting sqref="N9">
    <cfRule type="cellIs" dxfId="257" priority="240" operator="equal">
      <formula>"Catastrófico"</formula>
    </cfRule>
    <cfRule type="cellIs" dxfId="256" priority="241" operator="equal">
      <formula>"Mayor"</formula>
    </cfRule>
    <cfRule type="cellIs" dxfId="255" priority="242" operator="equal">
      <formula>"Moderado"</formula>
    </cfRule>
    <cfRule type="cellIs" dxfId="254" priority="243" operator="equal">
      <formula>"Menor"</formula>
    </cfRule>
    <cfRule type="cellIs" dxfId="253" priority="244" operator="equal">
      <formula>"Leve"</formula>
    </cfRule>
  </conditionalFormatting>
  <conditionalFormatting sqref="N12 N15 N18 N21 N24 N27 N30 N33 N36 N39 N42 N45 N48 N51 N54 N57 N60 N63 N66">
    <cfRule type="cellIs" dxfId="252" priority="1" operator="equal">
      <formula>"Catastrófico"</formula>
    </cfRule>
    <cfRule type="cellIs" dxfId="251" priority="2" operator="equal">
      <formula>"Mayor"</formula>
    </cfRule>
    <cfRule type="cellIs" dxfId="250" priority="3" operator="equal">
      <formula>"Moderado"</formula>
    </cfRule>
    <cfRule type="cellIs" dxfId="249" priority="4" operator="equal">
      <formula>"Menor"</formula>
    </cfRule>
    <cfRule type="cellIs" dxfId="248" priority="5" operator="equal">
      <formula>"Leve"</formula>
    </cfRule>
  </conditionalFormatting>
  <conditionalFormatting sqref="P9">
    <cfRule type="cellIs" dxfId="247" priority="20" operator="equal">
      <formula>"Extremo"</formula>
    </cfRule>
    <cfRule type="cellIs" dxfId="246" priority="21" operator="equal">
      <formula>"Alto"</formula>
    </cfRule>
    <cfRule type="cellIs" dxfId="245" priority="22" operator="equal">
      <formula>"Moderado"</formula>
    </cfRule>
    <cfRule type="cellIs" dxfId="244" priority="23" operator="equal">
      <formula>"Bajo"</formula>
    </cfRule>
  </conditionalFormatting>
  <conditionalFormatting sqref="P12">
    <cfRule type="cellIs" dxfId="243" priority="16" operator="equal">
      <formula>"Extremo"</formula>
    </cfRule>
    <cfRule type="cellIs" dxfId="242" priority="17" operator="equal">
      <formula>"Alto"</formula>
    </cfRule>
    <cfRule type="cellIs" dxfId="241" priority="18" operator="equal">
      <formula>"Moderado"</formula>
    </cfRule>
    <cfRule type="cellIs" dxfId="240" priority="19" operator="equal">
      <formula>"Bajo"</formula>
    </cfRule>
  </conditionalFormatting>
  <conditionalFormatting sqref="P15 P18 P21">
    <cfRule type="cellIs" dxfId="239" priority="12" operator="equal">
      <formula>"Extremo"</formula>
    </cfRule>
    <cfRule type="cellIs" dxfId="238" priority="13" operator="equal">
      <formula>"Alto"</formula>
    </cfRule>
    <cfRule type="cellIs" dxfId="237" priority="14" operator="equal">
      <formula>"Moderado"</formula>
    </cfRule>
    <cfRule type="cellIs" dxfId="236" priority="15" operator="equal">
      <formula>"Bajo"</formula>
    </cfRule>
  </conditionalFormatting>
  <conditionalFormatting sqref="P24 P27 P30 P33 P36 P39 P42 P45 P48 P51 P54 P57 P60 P63 P66">
    <cfRule type="cellIs" dxfId="235" priority="8" operator="equal">
      <formula>"Extremo"</formula>
    </cfRule>
    <cfRule type="cellIs" dxfId="234" priority="9" operator="equal">
      <formula>"Alto"</formula>
    </cfRule>
    <cfRule type="cellIs" dxfId="233" priority="10" operator="equal">
      <formula>"Moderado"</formula>
    </cfRule>
    <cfRule type="cellIs" dxfId="232" priority="11" operator="equal">
      <formula>"Bajo"</formula>
    </cfRule>
  </conditionalFormatting>
  <conditionalFormatting sqref="Q9:V68">
    <cfRule type="expression" dxfId="231" priority="32">
      <formula>IF(OR($H9="Corrupción",$H9="Corrupción - LA/FT/FPADM",$H9="Corrupción en Trámites, OPAs y Consultas de Acceso a la Información Pública",$H9="Corrupción - Conflictos de Interés"),1,0)</formula>
    </cfRule>
  </conditionalFormatting>
  <dataValidations count="1">
    <dataValidation type="list" allowBlank="1" showInputMessage="1" showErrorMessage="1" sqref="J9:J68">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31496062992125984" footer="0.31496062992125984"/>
  <pageSetup scale="17" orientation="portrait"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Listas!$C$2:$C$8</xm:f>
          </x14:formula1>
          <xm:sqref>I9:I68</xm:sqref>
        </x14:dataValidation>
        <x14:dataValidation type="list" allowBlank="1" showInputMessage="1" showErrorMessage="1">
          <x14:formula1>
            <xm:f>Listas!$A$2:$A$4</xm:f>
          </x14:formula1>
          <xm:sqref>D9:D68</xm:sqref>
        </x14:dataValidation>
        <x14:dataValidation type="list" allowBlank="1" showInputMessage="1" showErrorMessage="1">
          <x14:formula1>
            <xm:f>IF($G9&gt;0,TipoRiesgo,Listas!$R$2)</xm:f>
          </x14:formula1>
          <xm:sqref>H9:H68</xm:sqref>
        </x14:dataValidation>
        <x14:dataValidation type="list" allowBlank="1" showInputMessage="1" showErrorMessage="1">
          <x14:formula1>
            <xm:f>IF(OR($H9="",$H9="Corrupción",$H9="Corrupción en Trámites, OPAs y Consultas de Acceso a la Información Pública",$H9="Corrupción-LA/FT/FPADM ",$H9="Corrupción - Conflictos de Interés "),Listas!$AE$2,CriteriosImpacto)</xm:f>
          </x14:formula1>
          <xm:sqref>M9:M11 M27:M68</xm:sqref>
        </x14:dataValidation>
        <x14:dataValidation type="list" allowBlank="1" showInputMessage="1" showErrorMessage="1">
          <x14:formula1>
            <xm:f>IF(OR($H12="",$H12="Corrupción",$H12="Corrupción en Trámites, OPAs y Consultas de Acceso a la Información Pública",$H12="Corrupción-LA/FT/FPADM",$H12="Corrupción - Conflictos de Interés"),Listas!$AE$2,CriteriosImpacto)</xm:f>
          </x14:formula1>
          <xm:sqref>M12:M26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0"/>
  <sheetViews>
    <sheetView showGridLines="0" view="pageBreakPreview" zoomScale="80" zoomScaleNormal="80" zoomScaleSheetLayoutView="80" workbookViewId="0">
      <pane xSplit="2" ySplit="8" topLeftCell="C9" activePane="bottomRight" state="frozen"/>
      <selection pane="topRight" activeCell="C1" sqref="C1"/>
      <selection pane="bottomLeft" activeCell="A9" sqref="A9"/>
      <selection pane="bottomRight" activeCell="Z9" sqref="Z9:Z11"/>
    </sheetView>
  </sheetViews>
  <sheetFormatPr baseColWidth="10" defaultColWidth="0" defaultRowHeight="16.5" zeroHeight="1" x14ac:dyDescent="0.3"/>
  <cols>
    <col min="1" max="1" width="4" style="16" bestFit="1" customWidth="1"/>
    <col min="2" max="3" width="18.85546875" style="16" customWidth="1"/>
    <col min="4" max="4" width="27.42578125" style="16" customWidth="1"/>
    <col min="5" max="5" width="30" style="16" customWidth="1"/>
    <col min="6" max="6" width="13.85546875" style="16" customWidth="1"/>
    <col min="7" max="7" width="20.28515625" style="16" customWidth="1"/>
    <col min="8" max="8" width="14.5703125" style="16" customWidth="1"/>
    <col min="9" max="9" width="23.28515625" style="16" customWidth="1"/>
    <col min="10" max="10" width="22.85546875" style="16" customWidth="1"/>
    <col min="11" max="11" width="14.7109375" style="16" customWidth="1"/>
    <col min="12" max="12" width="11.28515625" style="16" customWidth="1"/>
    <col min="13" max="13" width="17.5703125" style="16" customWidth="1"/>
    <col min="14" max="14" width="17" style="16" customWidth="1"/>
    <col min="15" max="15" width="19.7109375" style="16" customWidth="1"/>
    <col min="16" max="16" width="16.28515625" style="16" customWidth="1"/>
    <col min="17" max="17" width="15.28515625" style="16" customWidth="1"/>
    <col min="18" max="18" width="11.7109375" style="16" customWidth="1"/>
    <col min="19" max="19" width="10.140625" style="16" customWidth="1"/>
    <col min="20" max="20" width="13.5703125" style="16" customWidth="1"/>
    <col min="21" max="21" width="15.7109375" style="16" customWidth="1"/>
    <col min="22" max="23" width="10.42578125" style="16" customWidth="1"/>
    <col min="24" max="24" width="11.7109375" style="16" customWidth="1"/>
    <col min="25" max="25" width="13.5703125" style="9" customWidth="1"/>
    <col min="26" max="26" width="11.42578125" style="9" customWidth="1"/>
    <col min="27" max="27" width="6.140625" style="9" customWidth="1"/>
    <col min="28" max="37" width="11.42578125" style="9" hidden="1" customWidth="1"/>
    <col min="38" max="16384" width="11.42578125" style="9" hidden="1"/>
  </cols>
  <sheetData>
    <row r="1" spans="1:37" ht="19.5" customHeight="1" x14ac:dyDescent="0.3">
      <c r="A1" s="142"/>
      <c r="B1" s="142"/>
      <c r="C1" s="147" t="s">
        <v>138</v>
      </c>
      <c r="D1" s="147"/>
      <c r="E1" s="147"/>
      <c r="F1" s="147"/>
      <c r="G1" s="147"/>
      <c r="H1" s="147"/>
      <c r="I1" s="147"/>
      <c r="J1" s="147"/>
      <c r="K1" s="147"/>
      <c r="L1" s="147"/>
      <c r="M1" s="147"/>
      <c r="N1" s="147"/>
      <c r="O1" s="147"/>
      <c r="P1" s="147"/>
      <c r="Q1" s="147"/>
      <c r="R1" s="147"/>
      <c r="S1" s="147"/>
      <c r="T1" s="147"/>
      <c r="U1" s="147"/>
      <c r="V1" s="147"/>
      <c r="W1" s="147"/>
      <c r="X1" s="143" t="s">
        <v>309</v>
      </c>
      <c r="Y1" s="144"/>
      <c r="Z1" s="145"/>
      <c r="AA1" s="8"/>
      <c r="AB1" s="8"/>
      <c r="AC1" s="8"/>
      <c r="AD1" s="8"/>
      <c r="AE1" s="8"/>
      <c r="AF1" s="8"/>
      <c r="AG1" s="8"/>
      <c r="AH1" s="8"/>
      <c r="AI1" s="8"/>
      <c r="AJ1" s="8"/>
      <c r="AK1" s="8"/>
    </row>
    <row r="2" spans="1:37" ht="19.5" customHeight="1" x14ac:dyDescent="0.3">
      <c r="A2" s="142"/>
      <c r="B2" s="142"/>
      <c r="C2" s="147"/>
      <c r="D2" s="147"/>
      <c r="E2" s="147"/>
      <c r="F2" s="147"/>
      <c r="G2" s="147"/>
      <c r="H2" s="147"/>
      <c r="I2" s="147"/>
      <c r="J2" s="147"/>
      <c r="K2" s="147"/>
      <c r="L2" s="147"/>
      <c r="M2" s="147"/>
      <c r="N2" s="147"/>
      <c r="O2" s="147"/>
      <c r="P2" s="147"/>
      <c r="Q2" s="147"/>
      <c r="R2" s="147"/>
      <c r="S2" s="147"/>
      <c r="T2" s="147"/>
      <c r="U2" s="147"/>
      <c r="V2" s="147"/>
      <c r="W2" s="147"/>
      <c r="X2" s="143" t="s">
        <v>310</v>
      </c>
      <c r="Y2" s="144"/>
      <c r="Z2" s="145"/>
      <c r="AA2" s="8"/>
      <c r="AB2" s="8"/>
      <c r="AC2" s="8"/>
      <c r="AD2" s="8"/>
      <c r="AE2" s="8"/>
      <c r="AF2" s="8"/>
      <c r="AG2" s="8"/>
      <c r="AH2" s="8"/>
      <c r="AI2" s="8"/>
      <c r="AJ2" s="8"/>
      <c r="AK2" s="8"/>
    </row>
    <row r="3" spans="1:37" ht="19.5" customHeight="1" x14ac:dyDescent="0.3">
      <c r="A3" s="142"/>
      <c r="B3" s="142"/>
      <c r="C3" s="147"/>
      <c r="D3" s="147"/>
      <c r="E3" s="147"/>
      <c r="F3" s="147"/>
      <c r="G3" s="147"/>
      <c r="H3" s="147"/>
      <c r="I3" s="147"/>
      <c r="J3" s="147"/>
      <c r="K3" s="147"/>
      <c r="L3" s="147"/>
      <c r="M3" s="147"/>
      <c r="N3" s="147"/>
      <c r="O3" s="147"/>
      <c r="P3" s="147"/>
      <c r="Q3" s="147"/>
      <c r="R3" s="147"/>
      <c r="S3" s="147"/>
      <c r="T3" s="147"/>
      <c r="U3" s="147"/>
      <c r="V3" s="147"/>
      <c r="W3" s="147"/>
      <c r="X3" s="143" t="s">
        <v>354</v>
      </c>
      <c r="Y3" s="144"/>
      <c r="Z3" s="145"/>
      <c r="AA3" s="8"/>
      <c r="AB3" s="8"/>
      <c r="AC3" s="8"/>
      <c r="AD3" s="8"/>
      <c r="AE3" s="8"/>
      <c r="AF3" s="8"/>
      <c r="AG3" s="8"/>
      <c r="AH3" s="8"/>
      <c r="AI3" s="8"/>
      <c r="AJ3" s="8"/>
      <c r="AK3" s="8"/>
    </row>
    <row r="4" spans="1:37" ht="19.5" customHeight="1" x14ac:dyDescent="0.3">
      <c r="A4" s="142"/>
      <c r="B4" s="142"/>
      <c r="C4" s="147"/>
      <c r="D4" s="147"/>
      <c r="E4" s="147"/>
      <c r="F4" s="147"/>
      <c r="G4" s="147"/>
      <c r="H4" s="147"/>
      <c r="I4" s="147"/>
      <c r="J4" s="147"/>
      <c r="K4" s="147"/>
      <c r="L4" s="147"/>
      <c r="M4" s="147"/>
      <c r="N4" s="147"/>
      <c r="O4" s="147"/>
      <c r="P4" s="147"/>
      <c r="Q4" s="147"/>
      <c r="R4" s="147"/>
      <c r="S4" s="147"/>
      <c r="T4" s="147"/>
      <c r="U4" s="147"/>
      <c r="V4" s="147"/>
      <c r="W4" s="147"/>
      <c r="X4" s="143" t="s">
        <v>367</v>
      </c>
      <c r="Y4" s="144"/>
      <c r="Z4" s="145"/>
      <c r="AA4" s="8"/>
      <c r="AB4" s="8"/>
      <c r="AC4" s="8"/>
      <c r="AD4" s="8"/>
      <c r="AE4" s="8"/>
      <c r="AF4" s="8"/>
      <c r="AG4" s="8"/>
      <c r="AH4" s="8"/>
      <c r="AI4" s="8"/>
      <c r="AJ4" s="8"/>
      <c r="AK4" s="8"/>
    </row>
    <row r="5" spans="1:37" x14ac:dyDescent="0.3">
      <c r="A5" s="10"/>
      <c r="B5" s="10"/>
      <c r="C5" s="10"/>
      <c r="D5" s="10"/>
      <c r="E5" s="10"/>
      <c r="F5" s="10"/>
      <c r="G5" s="10"/>
      <c r="H5" s="10"/>
      <c r="I5" s="10"/>
      <c r="J5" s="10"/>
      <c r="K5" s="10"/>
      <c r="L5" s="10"/>
      <c r="M5" s="10"/>
      <c r="N5" s="10"/>
      <c r="O5" s="10"/>
      <c r="P5" s="10"/>
      <c r="Q5" s="10"/>
      <c r="R5" s="10"/>
      <c r="S5" s="10"/>
      <c r="T5" s="10"/>
      <c r="U5" s="10"/>
      <c r="V5" s="10"/>
      <c r="W5" s="10"/>
      <c r="X5" s="10"/>
      <c r="Y5" s="8"/>
      <c r="Z5" s="8"/>
      <c r="AA5" s="8"/>
      <c r="AB5" s="8"/>
      <c r="AC5" s="8"/>
      <c r="AD5" s="8"/>
      <c r="AE5" s="8"/>
      <c r="AF5" s="8"/>
      <c r="AG5" s="8"/>
      <c r="AH5" s="8"/>
      <c r="AI5" s="8"/>
      <c r="AJ5" s="8"/>
      <c r="AK5" s="8"/>
    </row>
    <row r="6" spans="1:37" ht="25.15" customHeight="1" x14ac:dyDescent="0.3">
      <c r="A6" s="139" t="s">
        <v>88</v>
      </c>
      <c r="B6" s="139"/>
      <c r="C6" s="139"/>
      <c r="D6" s="139"/>
      <c r="E6" s="139"/>
      <c r="F6" s="139" t="s">
        <v>100</v>
      </c>
      <c r="G6" s="139"/>
      <c r="H6" s="139"/>
      <c r="I6" s="139"/>
      <c r="J6" s="139"/>
      <c r="K6" s="139"/>
      <c r="L6" s="139"/>
      <c r="M6" s="139"/>
      <c r="N6" s="139"/>
      <c r="O6" s="139"/>
      <c r="P6" s="139"/>
      <c r="Q6" s="139"/>
      <c r="R6" s="139"/>
      <c r="S6" s="139"/>
      <c r="T6" s="139"/>
      <c r="U6" s="139"/>
      <c r="V6" s="139"/>
      <c r="W6" s="139"/>
      <c r="X6" s="139"/>
      <c r="Y6" s="146" t="s">
        <v>120</v>
      </c>
      <c r="Z6" s="146" t="s">
        <v>5</v>
      </c>
      <c r="AA6" s="8"/>
      <c r="AB6" s="8"/>
      <c r="AC6" s="8"/>
      <c r="AD6" s="8"/>
      <c r="AE6" s="8"/>
      <c r="AF6" s="8"/>
      <c r="AG6" s="8"/>
      <c r="AH6" s="8"/>
      <c r="AI6" s="8"/>
      <c r="AJ6" s="8"/>
      <c r="AK6" s="8"/>
    </row>
    <row r="7" spans="1:37" ht="18" customHeight="1" x14ac:dyDescent="0.3">
      <c r="A7" s="141" t="s">
        <v>74</v>
      </c>
      <c r="B7" s="140" t="s">
        <v>28</v>
      </c>
      <c r="C7" s="140" t="s">
        <v>249</v>
      </c>
      <c r="D7" s="140" t="s">
        <v>1</v>
      </c>
      <c r="E7" s="140" t="s">
        <v>73</v>
      </c>
      <c r="F7" s="138" t="s">
        <v>106</v>
      </c>
      <c r="G7" s="138" t="s">
        <v>101</v>
      </c>
      <c r="H7" s="138" t="s">
        <v>102</v>
      </c>
      <c r="I7" s="138" t="s">
        <v>103</v>
      </c>
      <c r="J7" s="138" t="s">
        <v>104</v>
      </c>
      <c r="K7" s="138" t="s">
        <v>117</v>
      </c>
      <c r="L7" s="138" t="s">
        <v>105</v>
      </c>
      <c r="M7" s="138" t="s">
        <v>107</v>
      </c>
      <c r="N7" s="138" t="s">
        <v>108</v>
      </c>
      <c r="O7" s="138" t="s">
        <v>118</v>
      </c>
      <c r="P7" s="138" t="s">
        <v>109</v>
      </c>
      <c r="Q7" s="138" t="s">
        <v>110</v>
      </c>
      <c r="R7" s="138" t="s">
        <v>111</v>
      </c>
      <c r="S7" s="138" t="s">
        <v>112</v>
      </c>
      <c r="T7" s="138" t="s">
        <v>113</v>
      </c>
      <c r="U7" s="138" t="s">
        <v>119</v>
      </c>
      <c r="V7" s="138" t="s">
        <v>114</v>
      </c>
      <c r="W7" s="138" t="s">
        <v>115</v>
      </c>
      <c r="X7" s="138" t="s">
        <v>116</v>
      </c>
      <c r="Y7" s="146"/>
      <c r="Z7" s="146"/>
      <c r="AA7" s="8"/>
      <c r="AB7" s="8"/>
      <c r="AC7" s="8"/>
      <c r="AD7" s="8"/>
      <c r="AE7" s="8"/>
      <c r="AF7" s="8"/>
      <c r="AG7" s="8"/>
      <c r="AH7" s="8"/>
      <c r="AI7" s="8"/>
      <c r="AJ7" s="8"/>
      <c r="AK7" s="8"/>
    </row>
    <row r="8" spans="1:37" ht="35.25" customHeight="1" x14ac:dyDescent="0.3">
      <c r="A8" s="141"/>
      <c r="B8" s="140"/>
      <c r="C8" s="140"/>
      <c r="D8" s="140"/>
      <c r="E8" s="140"/>
      <c r="F8" s="138"/>
      <c r="G8" s="138"/>
      <c r="H8" s="138"/>
      <c r="I8" s="138"/>
      <c r="J8" s="138"/>
      <c r="K8" s="138"/>
      <c r="L8" s="138"/>
      <c r="M8" s="138"/>
      <c r="N8" s="138"/>
      <c r="O8" s="138"/>
      <c r="P8" s="138"/>
      <c r="Q8" s="138"/>
      <c r="R8" s="138"/>
      <c r="S8" s="138"/>
      <c r="T8" s="138"/>
      <c r="U8" s="138"/>
      <c r="V8" s="138"/>
      <c r="W8" s="138"/>
      <c r="X8" s="138"/>
      <c r="Y8" s="146"/>
      <c r="Z8" s="146"/>
      <c r="AA8" s="12"/>
      <c r="AB8" s="12"/>
      <c r="AC8" s="12"/>
      <c r="AD8" s="12"/>
      <c r="AE8" s="12"/>
      <c r="AF8" s="12"/>
      <c r="AG8" s="12"/>
      <c r="AH8" s="12"/>
      <c r="AI8" s="12"/>
      <c r="AJ8" s="12"/>
      <c r="AK8" s="12"/>
    </row>
    <row r="9" spans="1:37" ht="16.5" customHeight="1" x14ac:dyDescent="0.3">
      <c r="A9" s="137">
        <v>1</v>
      </c>
      <c r="B9" s="103"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Control Disciplinario Interno</v>
      </c>
      <c r="C9" s="13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 xml:space="preserve">En la etapa de estudio de la queja disciplinaria y/o en el momento de proferir decisión de fondo en la investigación disciplinaria  </v>
      </c>
      <c r="D9" s="13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 xml:space="preserve">Posibilidad de afectación reputacional por la adopción de decisiones disciplinarias  contrarias a derecho,  y/o con la finalidad de favorecer un interés propio o de terceros. </v>
      </c>
      <c r="E9" s="13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Corrupción</v>
      </c>
      <c r="F9" s="128" t="s">
        <v>97</v>
      </c>
      <c r="G9" s="128" t="s">
        <v>97</v>
      </c>
      <c r="H9" s="128" t="s">
        <v>98</v>
      </c>
      <c r="I9" s="128" t="s">
        <v>98</v>
      </c>
      <c r="J9" s="128" t="s">
        <v>97</v>
      </c>
      <c r="K9" s="128" t="s">
        <v>98</v>
      </c>
      <c r="L9" s="128" t="s">
        <v>97</v>
      </c>
      <c r="M9" s="128" t="s">
        <v>98</v>
      </c>
      <c r="N9" s="128" t="s">
        <v>98</v>
      </c>
      <c r="O9" s="128" t="s">
        <v>97</v>
      </c>
      <c r="P9" s="128" t="s">
        <v>97</v>
      </c>
      <c r="Q9" s="128" t="s">
        <v>97</v>
      </c>
      <c r="R9" s="128" t="s">
        <v>98</v>
      </c>
      <c r="S9" s="128" t="s">
        <v>97</v>
      </c>
      <c r="T9" s="128" t="s">
        <v>97</v>
      </c>
      <c r="U9" s="128" t="s">
        <v>98</v>
      </c>
      <c r="V9" s="128" t="s">
        <v>98</v>
      </c>
      <c r="W9" s="128" t="s">
        <v>98</v>
      </c>
      <c r="X9" s="128" t="s">
        <v>98</v>
      </c>
      <c r="Y9" s="127">
        <f>IF(OR(E9="",E9="No Aplica"),"",COUNTIF(F9:X11,"SI"))</f>
        <v>9</v>
      </c>
      <c r="Z9" s="123"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Mayor</v>
      </c>
      <c r="AA9" s="13"/>
      <c r="AB9" s="13"/>
      <c r="AC9" s="13"/>
      <c r="AD9" s="13"/>
      <c r="AE9" s="13"/>
      <c r="AF9" s="13"/>
      <c r="AG9" s="13"/>
      <c r="AH9" s="13"/>
      <c r="AI9" s="13"/>
      <c r="AJ9" s="13"/>
      <c r="AK9" s="13"/>
    </row>
    <row r="10" spans="1:37" x14ac:dyDescent="0.3">
      <c r="A10" s="137"/>
      <c r="B10" s="103"/>
      <c r="C10" s="135"/>
      <c r="D10" s="135"/>
      <c r="E10" s="135"/>
      <c r="F10" s="129"/>
      <c r="G10" s="129"/>
      <c r="H10" s="129"/>
      <c r="I10" s="129"/>
      <c r="J10" s="129"/>
      <c r="K10" s="129"/>
      <c r="L10" s="129"/>
      <c r="M10" s="129"/>
      <c r="N10" s="129"/>
      <c r="O10" s="129"/>
      <c r="P10" s="129"/>
      <c r="Q10" s="129"/>
      <c r="R10" s="129"/>
      <c r="S10" s="129"/>
      <c r="T10" s="129"/>
      <c r="U10" s="129"/>
      <c r="V10" s="129"/>
      <c r="W10" s="129"/>
      <c r="X10" s="129"/>
      <c r="Y10" s="127"/>
      <c r="Z10" s="123"/>
      <c r="AA10" s="8"/>
      <c r="AB10" s="8"/>
      <c r="AC10" s="8"/>
      <c r="AD10" s="8"/>
      <c r="AE10" s="8"/>
      <c r="AF10" s="8"/>
      <c r="AG10" s="8"/>
      <c r="AH10" s="8"/>
      <c r="AI10" s="8"/>
      <c r="AJ10" s="8"/>
      <c r="AK10" s="8"/>
    </row>
    <row r="11" spans="1:37" x14ac:dyDescent="0.3">
      <c r="A11" s="137"/>
      <c r="B11" s="103"/>
      <c r="C11" s="136"/>
      <c r="D11" s="136"/>
      <c r="E11" s="136"/>
      <c r="F11" s="130"/>
      <c r="G11" s="130"/>
      <c r="H11" s="130"/>
      <c r="I11" s="130"/>
      <c r="J11" s="130"/>
      <c r="K11" s="130"/>
      <c r="L11" s="130"/>
      <c r="M11" s="130"/>
      <c r="N11" s="130"/>
      <c r="O11" s="130"/>
      <c r="P11" s="130"/>
      <c r="Q11" s="130"/>
      <c r="R11" s="130"/>
      <c r="S11" s="130"/>
      <c r="T11" s="130"/>
      <c r="U11" s="130"/>
      <c r="V11" s="130"/>
      <c r="W11" s="130"/>
      <c r="X11" s="130"/>
      <c r="Y11" s="127"/>
      <c r="Z11" s="123"/>
      <c r="AA11" s="8"/>
      <c r="AB11" s="8"/>
      <c r="AC11" s="8"/>
      <c r="AD11" s="8"/>
      <c r="AE11" s="8"/>
      <c r="AF11" s="8"/>
      <c r="AG11" s="8"/>
      <c r="AH11" s="8"/>
      <c r="AI11" s="8"/>
      <c r="AJ11" s="8"/>
      <c r="AK11" s="8"/>
    </row>
    <row r="12" spans="1:37" ht="16.5" customHeight="1" x14ac:dyDescent="0.3">
      <c r="A12" s="137">
        <v>2</v>
      </c>
      <c r="B12" s="103"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13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13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13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128"/>
      <c r="G12" s="128"/>
      <c r="H12" s="128"/>
      <c r="I12" s="128"/>
      <c r="J12" s="128"/>
      <c r="K12" s="128"/>
      <c r="L12" s="128"/>
      <c r="M12" s="128"/>
      <c r="N12" s="128"/>
      <c r="O12" s="128"/>
      <c r="P12" s="128"/>
      <c r="Q12" s="128"/>
      <c r="R12" s="128"/>
      <c r="S12" s="128"/>
      <c r="T12" s="128"/>
      <c r="U12" s="128"/>
      <c r="V12" s="128"/>
      <c r="W12" s="128"/>
      <c r="X12" s="128"/>
      <c r="Y12" s="127" t="str">
        <f t="shared" ref="Y12" si="0">IF(OR(E12="",E12="No Aplica"),"",COUNTIF(F12:X14,"SI"))</f>
        <v/>
      </c>
      <c r="Z12" s="123"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
      </c>
      <c r="AA12" s="8"/>
      <c r="AB12" s="8"/>
      <c r="AC12" s="8"/>
      <c r="AD12" s="8"/>
      <c r="AE12" s="8"/>
      <c r="AF12" s="8"/>
      <c r="AG12" s="8"/>
      <c r="AH12" s="8"/>
      <c r="AI12" s="8"/>
      <c r="AJ12" s="8"/>
      <c r="AK12" s="8"/>
    </row>
    <row r="13" spans="1:37" x14ac:dyDescent="0.3">
      <c r="A13" s="137"/>
      <c r="B13" s="103"/>
      <c r="C13" s="135"/>
      <c r="D13" s="135"/>
      <c r="E13" s="135"/>
      <c r="F13" s="129"/>
      <c r="G13" s="129"/>
      <c r="H13" s="129"/>
      <c r="I13" s="129"/>
      <c r="J13" s="129"/>
      <c r="K13" s="129"/>
      <c r="L13" s="129"/>
      <c r="M13" s="129"/>
      <c r="N13" s="129"/>
      <c r="O13" s="129"/>
      <c r="P13" s="129"/>
      <c r="Q13" s="129"/>
      <c r="R13" s="129"/>
      <c r="S13" s="129"/>
      <c r="T13" s="129"/>
      <c r="U13" s="129"/>
      <c r="V13" s="129"/>
      <c r="W13" s="129"/>
      <c r="X13" s="129"/>
      <c r="Y13" s="127"/>
      <c r="Z13" s="123"/>
      <c r="AA13" s="8"/>
      <c r="AB13" s="8"/>
      <c r="AC13" s="8"/>
      <c r="AD13" s="8"/>
      <c r="AE13" s="8"/>
      <c r="AF13" s="8"/>
      <c r="AG13" s="8"/>
      <c r="AH13" s="8"/>
      <c r="AI13" s="8"/>
      <c r="AJ13" s="8"/>
      <c r="AK13" s="8"/>
    </row>
    <row r="14" spans="1:37" x14ac:dyDescent="0.3">
      <c r="A14" s="137"/>
      <c r="B14" s="103"/>
      <c r="C14" s="136"/>
      <c r="D14" s="136"/>
      <c r="E14" s="136"/>
      <c r="F14" s="130"/>
      <c r="G14" s="130"/>
      <c r="H14" s="130"/>
      <c r="I14" s="130"/>
      <c r="J14" s="130"/>
      <c r="K14" s="130"/>
      <c r="L14" s="130"/>
      <c r="M14" s="130"/>
      <c r="N14" s="130"/>
      <c r="O14" s="130"/>
      <c r="P14" s="130"/>
      <c r="Q14" s="130"/>
      <c r="R14" s="130"/>
      <c r="S14" s="130"/>
      <c r="T14" s="130"/>
      <c r="U14" s="130"/>
      <c r="V14" s="130"/>
      <c r="W14" s="130"/>
      <c r="X14" s="130"/>
      <c r="Y14" s="127"/>
      <c r="Z14" s="123"/>
      <c r="AA14" s="8"/>
      <c r="AB14" s="8"/>
      <c r="AC14" s="8"/>
      <c r="AD14" s="8"/>
      <c r="AE14" s="8"/>
      <c r="AF14" s="8"/>
      <c r="AG14" s="8"/>
      <c r="AH14" s="8"/>
      <c r="AI14" s="8"/>
      <c r="AJ14" s="8"/>
      <c r="AK14" s="8"/>
    </row>
    <row r="15" spans="1:37" ht="16.5" customHeight="1" x14ac:dyDescent="0.3">
      <c r="A15" s="137">
        <v>3</v>
      </c>
      <c r="B15" s="103"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
      </c>
      <c r="C15" s="13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
      </c>
      <c r="D15" s="13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
      </c>
      <c r="E15" s="13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
      </c>
      <c r="F15" s="128"/>
      <c r="G15" s="128"/>
      <c r="H15" s="128"/>
      <c r="I15" s="128"/>
      <c r="J15" s="128"/>
      <c r="K15" s="128"/>
      <c r="L15" s="128"/>
      <c r="M15" s="128"/>
      <c r="N15" s="128"/>
      <c r="O15" s="128"/>
      <c r="P15" s="128"/>
      <c r="Q15" s="128"/>
      <c r="R15" s="128"/>
      <c r="S15" s="128"/>
      <c r="T15" s="128"/>
      <c r="U15" s="128"/>
      <c r="V15" s="128"/>
      <c r="W15" s="128"/>
      <c r="X15" s="128"/>
      <c r="Y15" s="127" t="str">
        <f t="shared" ref="Y15" si="1">IF(OR(E15="",E15="No Aplica"),"",COUNTIF(F15:X17,"SI"))</f>
        <v/>
      </c>
      <c r="Z15" s="123"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
      </c>
      <c r="AA15" s="8"/>
      <c r="AB15" s="8"/>
      <c r="AC15" s="8"/>
      <c r="AD15" s="8"/>
      <c r="AE15" s="8"/>
      <c r="AF15" s="8"/>
      <c r="AG15" s="8"/>
      <c r="AH15" s="8"/>
      <c r="AI15" s="8"/>
      <c r="AJ15" s="8"/>
      <c r="AK15" s="8"/>
    </row>
    <row r="16" spans="1:37" x14ac:dyDescent="0.3">
      <c r="A16" s="137"/>
      <c r="B16" s="103"/>
      <c r="C16" s="135"/>
      <c r="D16" s="135"/>
      <c r="E16" s="135"/>
      <c r="F16" s="129"/>
      <c r="G16" s="129"/>
      <c r="H16" s="129"/>
      <c r="I16" s="129"/>
      <c r="J16" s="129"/>
      <c r="K16" s="129"/>
      <c r="L16" s="129"/>
      <c r="M16" s="129"/>
      <c r="N16" s="129"/>
      <c r="O16" s="129"/>
      <c r="P16" s="129"/>
      <c r="Q16" s="129"/>
      <c r="R16" s="129"/>
      <c r="S16" s="129"/>
      <c r="T16" s="129"/>
      <c r="U16" s="129"/>
      <c r="V16" s="129"/>
      <c r="W16" s="129"/>
      <c r="X16" s="129"/>
      <c r="Y16" s="127"/>
      <c r="Z16" s="123"/>
      <c r="AA16" s="8"/>
      <c r="AB16" s="8"/>
      <c r="AC16" s="8"/>
      <c r="AD16" s="8"/>
      <c r="AE16" s="8"/>
      <c r="AF16" s="8"/>
      <c r="AG16" s="8"/>
      <c r="AH16" s="8"/>
      <c r="AI16" s="8"/>
      <c r="AJ16" s="8"/>
      <c r="AK16" s="8"/>
    </row>
    <row r="17" spans="1:37" x14ac:dyDescent="0.3">
      <c r="A17" s="137"/>
      <c r="B17" s="103"/>
      <c r="C17" s="136"/>
      <c r="D17" s="136"/>
      <c r="E17" s="136"/>
      <c r="F17" s="130"/>
      <c r="G17" s="130"/>
      <c r="H17" s="130"/>
      <c r="I17" s="130"/>
      <c r="J17" s="130"/>
      <c r="K17" s="130"/>
      <c r="L17" s="130"/>
      <c r="M17" s="130"/>
      <c r="N17" s="130"/>
      <c r="O17" s="130"/>
      <c r="P17" s="130"/>
      <c r="Q17" s="130"/>
      <c r="R17" s="130"/>
      <c r="S17" s="130"/>
      <c r="T17" s="130"/>
      <c r="U17" s="130"/>
      <c r="V17" s="130"/>
      <c r="W17" s="130"/>
      <c r="X17" s="130"/>
      <c r="Y17" s="127"/>
      <c r="Z17" s="123"/>
      <c r="AA17" s="8"/>
      <c r="AB17" s="8"/>
      <c r="AC17" s="8"/>
      <c r="AD17" s="8"/>
      <c r="AE17" s="8"/>
      <c r="AF17" s="8"/>
      <c r="AG17" s="8"/>
      <c r="AH17" s="8"/>
      <c r="AI17" s="8"/>
      <c r="AJ17" s="8"/>
      <c r="AK17" s="8"/>
    </row>
    <row r="18" spans="1:37" ht="16.5" customHeight="1" x14ac:dyDescent="0.3">
      <c r="A18" s="137">
        <v>4</v>
      </c>
      <c r="B18" s="103"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13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
      </c>
      <c r="D18" s="13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E18" s="13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F18" s="128"/>
      <c r="G18" s="128"/>
      <c r="H18" s="128"/>
      <c r="I18" s="128"/>
      <c r="J18" s="128"/>
      <c r="K18" s="128"/>
      <c r="L18" s="128"/>
      <c r="M18" s="128"/>
      <c r="N18" s="128"/>
      <c r="O18" s="128"/>
      <c r="P18" s="128"/>
      <c r="Q18" s="128"/>
      <c r="R18" s="128"/>
      <c r="S18" s="128"/>
      <c r="T18" s="128"/>
      <c r="U18" s="128"/>
      <c r="V18" s="128"/>
      <c r="W18" s="128"/>
      <c r="X18" s="128"/>
      <c r="Y18" s="127" t="str">
        <f t="shared" ref="Y18" si="2">IF(OR(E18="",E18="No Aplica"),"",COUNTIF(F18:X20,"SI"))</f>
        <v/>
      </c>
      <c r="Z18" s="123"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8"/>
      <c r="AB18" s="8"/>
      <c r="AC18" s="8"/>
      <c r="AD18" s="8"/>
      <c r="AE18" s="8"/>
      <c r="AF18" s="8"/>
      <c r="AG18" s="8"/>
      <c r="AH18" s="8"/>
      <c r="AI18" s="8"/>
      <c r="AJ18" s="8"/>
      <c r="AK18" s="8"/>
    </row>
    <row r="19" spans="1:37" x14ac:dyDescent="0.3">
      <c r="A19" s="137"/>
      <c r="B19" s="103"/>
      <c r="C19" s="135"/>
      <c r="D19" s="135"/>
      <c r="E19" s="135"/>
      <c r="F19" s="129"/>
      <c r="G19" s="129"/>
      <c r="H19" s="129"/>
      <c r="I19" s="129"/>
      <c r="J19" s="129"/>
      <c r="K19" s="129"/>
      <c r="L19" s="129"/>
      <c r="M19" s="129"/>
      <c r="N19" s="129"/>
      <c r="O19" s="129"/>
      <c r="P19" s="129"/>
      <c r="Q19" s="129"/>
      <c r="R19" s="129"/>
      <c r="S19" s="129"/>
      <c r="T19" s="129"/>
      <c r="U19" s="129"/>
      <c r="V19" s="129"/>
      <c r="W19" s="129"/>
      <c r="X19" s="129"/>
      <c r="Y19" s="127"/>
      <c r="Z19" s="123"/>
      <c r="AA19" s="8"/>
      <c r="AB19" s="8"/>
      <c r="AC19" s="8"/>
      <c r="AD19" s="8"/>
      <c r="AE19" s="8"/>
      <c r="AF19" s="8"/>
      <c r="AG19" s="8"/>
      <c r="AH19" s="8"/>
      <c r="AI19" s="8"/>
      <c r="AJ19" s="8"/>
      <c r="AK19" s="8"/>
    </row>
    <row r="20" spans="1:37" x14ac:dyDescent="0.3">
      <c r="A20" s="137"/>
      <c r="B20" s="103"/>
      <c r="C20" s="136"/>
      <c r="D20" s="136"/>
      <c r="E20" s="136"/>
      <c r="F20" s="130"/>
      <c r="G20" s="130"/>
      <c r="H20" s="130"/>
      <c r="I20" s="130"/>
      <c r="J20" s="130"/>
      <c r="K20" s="130"/>
      <c r="L20" s="130"/>
      <c r="M20" s="130"/>
      <c r="N20" s="130"/>
      <c r="O20" s="130"/>
      <c r="P20" s="130"/>
      <c r="Q20" s="130"/>
      <c r="R20" s="130"/>
      <c r="S20" s="130"/>
      <c r="T20" s="130"/>
      <c r="U20" s="130"/>
      <c r="V20" s="130"/>
      <c r="W20" s="130"/>
      <c r="X20" s="130"/>
      <c r="Y20" s="127"/>
      <c r="Z20" s="123"/>
      <c r="AA20" s="8"/>
      <c r="AB20" s="8"/>
      <c r="AC20" s="8"/>
      <c r="AD20" s="8"/>
      <c r="AE20" s="8"/>
      <c r="AF20" s="8"/>
      <c r="AG20" s="8"/>
      <c r="AH20" s="8"/>
      <c r="AI20" s="8"/>
      <c r="AJ20" s="8"/>
      <c r="AK20" s="8"/>
    </row>
    <row r="21" spans="1:37" ht="16.5" customHeight="1" x14ac:dyDescent="0.3">
      <c r="A21" s="137">
        <v>5</v>
      </c>
      <c r="B21" s="103"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13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
      </c>
      <c r="D21" s="13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E21" s="13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F21" s="128"/>
      <c r="G21" s="128"/>
      <c r="H21" s="128"/>
      <c r="I21" s="128"/>
      <c r="J21" s="128"/>
      <c r="K21" s="128"/>
      <c r="L21" s="128"/>
      <c r="M21" s="128"/>
      <c r="N21" s="128"/>
      <c r="O21" s="128"/>
      <c r="P21" s="128"/>
      <c r="Q21" s="128"/>
      <c r="R21" s="128"/>
      <c r="S21" s="128"/>
      <c r="T21" s="128"/>
      <c r="U21" s="128"/>
      <c r="V21" s="128"/>
      <c r="W21" s="128"/>
      <c r="X21" s="128"/>
      <c r="Y21" s="127" t="str">
        <f t="shared" ref="Y21" si="3">IF(OR(E21="",E21="No Aplica"),"",COUNTIF(F21:X23,"SI"))</f>
        <v/>
      </c>
      <c r="Z21" s="123"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8"/>
      <c r="AB21" s="8"/>
      <c r="AC21" s="8"/>
      <c r="AD21" s="8"/>
      <c r="AE21" s="8"/>
      <c r="AF21" s="8"/>
      <c r="AG21" s="8"/>
      <c r="AH21" s="8"/>
      <c r="AI21" s="8"/>
      <c r="AJ21" s="8"/>
      <c r="AK21" s="8"/>
    </row>
    <row r="22" spans="1:37" x14ac:dyDescent="0.3">
      <c r="A22" s="137"/>
      <c r="B22" s="103"/>
      <c r="C22" s="135"/>
      <c r="D22" s="135"/>
      <c r="E22" s="135"/>
      <c r="F22" s="129"/>
      <c r="G22" s="129"/>
      <c r="H22" s="129"/>
      <c r="I22" s="129"/>
      <c r="J22" s="129"/>
      <c r="K22" s="129"/>
      <c r="L22" s="129"/>
      <c r="M22" s="129"/>
      <c r="N22" s="129"/>
      <c r="O22" s="129"/>
      <c r="P22" s="129"/>
      <c r="Q22" s="129"/>
      <c r="R22" s="129"/>
      <c r="S22" s="129"/>
      <c r="T22" s="129"/>
      <c r="U22" s="129"/>
      <c r="V22" s="129"/>
      <c r="W22" s="129"/>
      <c r="X22" s="129"/>
      <c r="Y22" s="127"/>
      <c r="Z22" s="123"/>
      <c r="AA22" s="8"/>
      <c r="AB22" s="8"/>
      <c r="AC22" s="8"/>
      <c r="AD22" s="8"/>
      <c r="AE22" s="8"/>
      <c r="AF22" s="8"/>
      <c r="AG22" s="8"/>
      <c r="AH22" s="8"/>
      <c r="AI22" s="8"/>
      <c r="AJ22" s="8"/>
      <c r="AK22" s="8"/>
    </row>
    <row r="23" spans="1:37" x14ac:dyDescent="0.3">
      <c r="A23" s="137"/>
      <c r="B23" s="103"/>
      <c r="C23" s="136"/>
      <c r="D23" s="136"/>
      <c r="E23" s="136"/>
      <c r="F23" s="130"/>
      <c r="G23" s="130"/>
      <c r="H23" s="130"/>
      <c r="I23" s="130"/>
      <c r="J23" s="130"/>
      <c r="K23" s="130"/>
      <c r="L23" s="130"/>
      <c r="M23" s="130"/>
      <c r="N23" s="130"/>
      <c r="O23" s="130"/>
      <c r="P23" s="130"/>
      <c r="Q23" s="130"/>
      <c r="R23" s="130"/>
      <c r="S23" s="130"/>
      <c r="T23" s="130"/>
      <c r="U23" s="130"/>
      <c r="V23" s="130"/>
      <c r="W23" s="130"/>
      <c r="X23" s="130"/>
      <c r="Y23" s="127"/>
      <c r="Z23" s="123"/>
      <c r="AA23" s="8"/>
      <c r="AB23" s="8"/>
      <c r="AC23" s="8"/>
      <c r="AD23" s="8"/>
      <c r="AE23" s="8"/>
      <c r="AF23" s="8"/>
      <c r="AG23" s="8"/>
      <c r="AH23" s="8"/>
      <c r="AI23" s="8"/>
      <c r="AJ23" s="8"/>
      <c r="AK23" s="8"/>
    </row>
    <row r="24" spans="1:37" ht="16.5" customHeight="1" x14ac:dyDescent="0.3">
      <c r="A24" s="137">
        <v>6</v>
      </c>
      <c r="B24" s="103"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13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
      </c>
      <c r="D24" s="13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E24" s="13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F24" s="128"/>
      <c r="G24" s="128"/>
      <c r="H24" s="128"/>
      <c r="I24" s="128"/>
      <c r="J24" s="128"/>
      <c r="K24" s="128"/>
      <c r="L24" s="128"/>
      <c r="M24" s="128"/>
      <c r="N24" s="128"/>
      <c r="O24" s="128"/>
      <c r="P24" s="128"/>
      <c r="Q24" s="128"/>
      <c r="R24" s="128"/>
      <c r="S24" s="128"/>
      <c r="T24" s="128"/>
      <c r="U24" s="128"/>
      <c r="V24" s="128"/>
      <c r="W24" s="128"/>
      <c r="X24" s="128"/>
      <c r="Y24" s="127" t="str">
        <f t="shared" ref="Y24" si="4">IF(OR(E24="",E24="No Aplica"),"",COUNTIF(F24:X26,"SI"))</f>
        <v/>
      </c>
      <c r="Z24" s="123"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
      </c>
      <c r="AA24" s="8"/>
      <c r="AB24" s="8"/>
      <c r="AC24" s="8"/>
      <c r="AD24" s="8"/>
      <c r="AE24" s="8"/>
      <c r="AF24" s="8"/>
      <c r="AG24" s="8"/>
      <c r="AH24" s="8"/>
      <c r="AI24" s="8"/>
      <c r="AJ24" s="8"/>
      <c r="AK24" s="8"/>
    </row>
    <row r="25" spans="1:37" x14ac:dyDescent="0.3">
      <c r="A25" s="137"/>
      <c r="B25" s="103"/>
      <c r="C25" s="135"/>
      <c r="D25" s="135"/>
      <c r="E25" s="135"/>
      <c r="F25" s="129"/>
      <c r="G25" s="129"/>
      <c r="H25" s="129"/>
      <c r="I25" s="129"/>
      <c r="J25" s="129"/>
      <c r="K25" s="129"/>
      <c r="L25" s="129"/>
      <c r="M25" s="129"/>
      <c r="N25" s="129"/>
      <c r="O25" s="129"/>
      <c r="P25" s="129"/>
      <c r="Q25" s="129"/>
      <c r="R25" s="129"/>
      <c r="S25" s="129"/>
      <c r="T25" s="129"/>
      <c r="U25" s="129"/>
      <c r="V25" s="129"/>
      <c r="W25" s="129"/>
      <c r="X25" s="129"/>
      <c r="Y25" s="127"/>
      <c r="Z25" s="123"/>
      <c r="AA25" s="8"/>
      <c r="AB25" s="8"/>
      <c r="AC25" s="8"/>
      <c r="AD25" s="8"/>
      <c r="AE25" s="8"/>
      <c r="AF25" s="8"/>
      <c r="AG25" s="8"/>
      <c r="AH25" s="8"/>
      <c r="AI25" s="8"/>
      <c r="AJ25" s="8"/>
      <c r="AK25" s="8"/>
    </row>
    <row r="26" spans="1:37" x14ac:dyDescent="0.3">
      <c r="A26" s="137"/>
      <c r="B26" s="103"/>
      <c r="C26" s="136"/>
      <c r="D26" s="136"/>
      <c r="E26" s="136"/>
      <c r="F26" s="130"/>
      <c r="G26" s="130"/>
      <c r="H26" s="130"/>
      <c r="I26" s="130"/>
      <c r="J26" s="130"/>
      <c r="K26" s="130"/>
      <c r="L26" s="130"/>
      <c r="M26" s="130"/>
      <c r="N26" s="130"/>
      <c r="O26" s="130"/>
      <c r="P26" s="130"/>
      <c r="Q26" s="130"/>
      <c r="R26" s="130"/>
      <c r="S26" s="130"/>
      <c r="T26" s="130"/>
      <c r="U26" s="130"/>
      <c r="V26" s="130"/>
      <c r="W26" s="130"/>
      <c r="X26" s="130"/>
      <c r="Y26" s="127"/>
      <c r="Z26" s="123"/>
      <c r="AA26" s="8"/>
      <c r="AB26" s="8"/>
      <c r="AC26" s="8"/>
      <c r="AD26" s="8"/>
      <c r="AE26" s="8"/>
      <c r="AF26" s="8"/>
      <c r="AG26" s="8"/>
      <c r="AH26" s="8"/>
      <c r="AI26" s="8"/>
      <c r="AJ26" s="8"/>
      <c r="AK26" s="8"/>
    </row>
    <row r="27" spans="1:37" ht="16.5" customHeight="1" x14ac:dyDescent="0.3">
      <c r="A27" s="137">
        <v>7</v>
      </c>
      <c r="B27" s="103"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13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
      </c>
      <c r="D27" s="13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E27" s="13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F27" s="128"/>
      <c r="G27" s="128"/>
      <c r="H27" s="128"/>
      <c r="I27" s="128"/>
      <c r="J27" s="128"/>
      <c r="K27" s="128"/>
      <c r="L27" s="128"/>
      <c r="M27" s="128"/>
      <c r="N27" s="128"/>
      <c r="O27" s="128"/>
      <c r="P27" s="128"/>
      <c r="Q27" s="128"/>
      <c r="R27" s="128"/>
      <c r="S27" s="128"/>
      <c r="T27" s="128"/>
      <c r="U27" s="128"/>
      <c r="V27" s="128"/>
      <c r="W27" s="128"/>
      <c r="X27" s="128"/>
      <c r="Y27" s="127" t="str">
        <f t="shared" ref="Y27" si="5">IF(OR(E27="",E27="No Aplica"),"",COUNTIF(F27:X29,"SI"))</f>
        <v/>
      </c>
      <c r="Z27" s="123"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
      </c>
      <c r="AA27" s="8"/>
      <c r="AB27" s="8"/>
      <c r="AC27" s="8"/>
      <c r="AD27" s="8"/>
      <c r="AE27" s="8"/>
      <c r="AF27" s="8"/>
      <c r="AG27" s="8"/>
      <c r="AH27" s="8"/>
      <c r="AI27" s="8"/>
      <c r="AJ27" s="8"/>
      <c r="AK27" s="8"/>
    </row>
    <row r="28" spans="1:37" x14ac:dyDescent="0.3">
      <c r="A28" s="137"/>
      <c r="B28" s="103"/>
      <c r="C28" s="135"/>
      <c r="D28" s="135"/>
      <c r="E28" s="135"/>
      <c r="F28" s="129"/>
      <c r="G28" s="129"/>
      <c r="H28" s="129"/>
      <c r="I28" s="129"/>
      <c r="J28" s="129"/>
      <c r="K28" s="129"/>
      <c r="L28" s="129"/>
      <c r="M28" s="129"/>
      <c r="N28" s="129"/>
      <c r="O28" s="129"/>
      <c r="P28" s="129"/>
      <c r="Q28" s="129"/>
      <c r="R28" s="129"/>
      <c r="S28" s="129"/>
      <c r="T28" s="129"/>
      <c r="U28" s="129"/>
      <c r="V28" s="129"/>
      <c r="W28" s="129"/>
      <c r="X28" s="129"/>
      <c r="Y28" s="127"/>
      <c r="Z28" s="123"/>
      <c r="AA28" s="8"/>
      <c r="AB28" s="8"/>
      <c r="AC28" s="8"/>
      <c r="AD28" s="8"/>
      <c r="AE28" s="8"/>
      <c r="AF28" s="8"/>
      <c r="AG28" s="8"/>
      <c r="AH28" s="8"/>
      <c r="AI28" s="8"/>
      <c r="AJ28" s="8"/>
      <c r="AK28" s="8"/>
    </row>
    <row r="29" spans="1:37" x14ac:dyDescent="0.3">
      <c r="A29" s="137"/>
      <c r="B29" s="103"/>
      <c r="C29" s="136"/>
      <c r="D29" s="136"/>
      <c r="E29" s="136"/>
      <c r="F29" s="130"/>
      <c r="G29" s="130"/>
      <c r="H29" s="130"/>
      <c r="I29" s="130"/>
      <c r="J29" s="130"/>
      <c r="K29" s="130"/>
      <c r="L29" s="130"/>
      <c r="M29" s="130"/>
      <c r="N29" s="130"/>
      <c r="O29" s="130"/>
      <c r="P29" s="130"/>
      <c r="Q29" s="130"/>
      <c r="R29" s="130"/>
      <c r="S29" s="130"/>
      <c r="T29" s="130"/>
      <c r="U29" s="130"/>
      <c r="V29" s="130"/>
      <c r="W29" s="130"/>
      <c r="X29" s="130"/>
      <c r="Y29" s="127"/>
      <c r="Z29" s="123"/>
      <c r="AA29" s="8"/>
      <c r="AB29" s="8"/>
      <c r="AC29" s="8"/>
      <c r="AD29" s="8"/>
      <c r="AE29" s="8"/>
      <c r="AF29" s="8"/>
      <c r="AG29" s="8"/>
      <c r="AH29" s="8"/>
      <c r="AI29" s="8"/>
      <c r="AJ29" s="8"/>
      <c r="AK29" s="8"/>
    </row>
    <row r="30" spans="1:37" ht="16.5" customHeight="1" x14ac:dyDescent="0.3">
      <c r="A30" s="137">
        <v>8</v>
      </c>
      <c r="B30" s="103"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13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
      </c>
      <c r="D30" s="13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E30" s="13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F30" s="128"/>
      <c r="G30" s="128"/>
      <c r="H30" s="128"/>
      <c r="I30" s="128"/>
      <c r="J30" s="128"/>
      <c r="K30" s="128"/>
      <c r="L30" s="128"/>
      <c r="M30" s="128"/>
      <c r="N30" s="128"/>
      <c r="O30" s="128"/>
      <c r="P30" s="128"/>
      <c r="Q30" s="128"/>
      <c r="R30" s="128"/>
      <c r="S30" s="128"/>
      <c r="T30" s="128"/>
      <c r="U30" s="128"/>
      <c r="V30" s="128"/>
      <c r="W30" s="128"/>
      <c r="X30" s="128"/>
      <c r="Y30" s="127" t="str">
        <f t="shared" ref="Y30" si="6">IF(OR(E30="",E30="No Aplica"),"",COUNTIF(F30:X32,"SI"))</f>
        <v/>
      </c>
      <c r="Z30" s="123"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
      </c>
      <c r="AA30" s="8"/>
      <c r="AB30" s="8"/>
      <c r="AC30" s="8"/>
      <c r="AD30" s="8"/>
      <c r="AE30" s="8"/>
      <c r="AF30" s="8"/>
      <c r="AG30" s="8"/>
      <c r="AH30" s="8"/>
      <c r="AI30" s="8"/>
      <c r="AJ30" s="8"/>
      <c r="AK30" s="8"/>
    </row>
    <row r="31" spans="1:37" x14ac:dyDescent="0.3">
      <c r="A31" s="137"/>
      <c r="B31" s="103"/>
      <c r="C31" s="135"/>
      <c r="D31" s="135"/>
      <c r="E31" s="135"/>
      <c r="F31" s="129"/>
      <c r="G31" s="129"/>
      <c r="H31" s="129"/>
      <c r="I31" s="129"/>
      <c r="J31" s="129"/>
      <c r="K31" s="129"/>
      <c r="L31" s="129"/>
      <c r="M31" s="129"/>
      <c r="N31" s="129"/>
      <c r="O31" s="129"/>
      <c r="P31" s="129"/>
      <c r="Q31" s="129"/>
      <c r="R31" s="129"/>
      <c r="S31" s="129"/>
      <c r="T31" s="129"/>
      <c r="U31" s="129"/>
      <c r="V31" s="129"/>
      <c r="W31" s="129"/>
      <c r="X31" s="129"/>
      <c r="Y31" s="127"/>
      <c r="Z31" s="123"/>
      <c r="AA31" s="8"/>
      <c r="AB31" s="8"/>
      <c r="AC31" s="8"/>
      <c r="AD31" s="8"/>
      <c r="AE31" s="8"/>
      <c r="AF31" s="8"/>
      <c r="AG31" s="8"/>
      <c r="AH31" s="8"/>
      <c r="AI31" s="8"/>
      <c r="AJ31" s="8"/>
      <c r="AK31" s="8"/>
    </row>
    <row r="32" spans="1:37" x14ac:dyDescent="0.3">
      <c r="A32" s="137"/>
      <c r="B32" s="103"/>
      <c r="C32" s="136"/>
      <c r="D32" s="136"/>
      <c r="E32" s="136"/>
      <c r="F32" s="130"/>
      <c r="G32" s="130"/>
      <c r="H32" s="130"/>
      <c r="I32" s="130"/>
      <c r="J32" s="130"/>
      <c r="K32" s="130"/>
      <c r="L32" s="130"/>
      <c r="M32" s="130"/>
      <c r="N32" s="130"/>
      <c r="O32" s="130"/>
      <c r="P32" s="130"/>
      <c r="Q32" s="130"/>
      <c r="R32" s="130"/>
      <c r="S32" s="130"/>
      <c r="T32" s="130"/>
      <c r="U32" s="130"/>
      <c r="V32" s="130"/>
      <c r="W32" s="130"/>
      <c r="X32" s="130"/>
      <c r="Y32" s="127"/>
      <c r="Z32" s="123"/>
      <c r="AA32" s="8"/>
      <c r="AB32" s="8"/>
      <c r="AC32" s="8"/>
      <c r="AD32" s="8"/>
      <c r="AE32" s="8"/>
      <c r="AF32" s="8"/>
      <c r="AG32" s="8"/>
      <c r="AH32" s="8"/>
      <c r="AI32" s="8"/>
      <c r="AJ32" s="8"/>
      <c r="AK32" s="8"/>
    </row>
    <row r="33" spans="1:37" ht="16.5" customHeight="1" x14ac:dyDescent="0.3">
      <c r="A33" s="137">
        <v>9</v>
      </c>
      <c r="B33" s="103"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13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13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13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128"/>
      <c r="G33" s="128"/>
      <c r="H33" s="128"/>
      <c r="I33" s="128"/>
      <c r="J33" s="128"/>
      <c r="K33" s="128"/>
      <c r="L33" s="128"/>
      <c r="M33" s="128"/>
      <c r="N33" s="128"/>
      <c r="O33" s="128"/>
      <c r="P33" s="128"/>
      <c r="Q33" s="128"/>
      <c r="R33" s="128"/>
      <c r="S33" s="128"/>
      <c r="T33" s="128"/>
      <c r="U33" s="128"/>
      <c r="V33" s="128"/>
      <c r="W33" s="128"/>
      <c r="X33" s="128"/>
      <c r="Y33" s="127" t="str">
        <f t="shared" ref="Y33" si="7">IF(OR(E33="",E33="No Aplica"),"",COUNTIF(F33:X35,"SI"))</f>
        <v/>
      </c>
      <c r="Z33" s="123"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8"/>
      <c r="AB33" s="8"/>
      <c r="AC33" s="8"/>
      <c r="AD33" s="8"/>
      <c r="AE33" s="8"/>
      <c r="AF33" s="8"/>
      <c r="AG33" s="8"/>
      <c r="AH33" s="8"/>
      <c r="AI33" s="8"/>
      <c r="AJ33" s="8"/>
      <c r="AK33" s="8"/>
    </row>
    <row r="34" spans="1:37" x14ac:dyDescent="0.3">
      <c r="A34" s="137"/>
      <c r="B34" s="103"/>
      <c r="C34" s="135"/>
      <c r="D34" s="135"/>
      <c r="E34" s="135"/>
      <c r="F34" s="129"/>
      <c r="G34" s="129"/>
      <c r="H34" s="129"/>
      <c r="I34" s="129"/>
      <c r="J34" s="129"/>
      <c r="K34" s="129"/>
      <c r="L34" s="129"/>
      <c r="M34" s="129"/>
      <c r="N34" s="129"/>
      <c r="O34" s="129"/>
      <c r="P34" s="129"/>
      <c r="Q34" s="129"/>
      <c r="R34" s="129"/>
      <c r="S34" s="129"/>
      <c r="T34" s="129"/>
      <c r="U34" s="129"/>
      <c r="V34" s="129"/>
      <c r="W34" s="129"/>
      <c r="X34" s="129"/>
      <c r="Y34" s="127"/>
      <c r="Z34" s="123"/>
      <c r="AA34" s="8"/>
      <c r="AB34" s="8"/>
      <c r="AC34" s="8"/>
      <c r="AD34" s="8"/>
      <c r="AE34" s="8"/>
      <c r="AF34" s="8"/>
      <c r="AG34" s="8"/>
      <c r="AH34" s="8"/>
      <c r="AI34" s="8"/>
      <c r="AJ34" s="8"/>
      <c r="AK34" s="8"/>
    </row>
    <row r="35" spans="1:37" x14ac:dyDescent="0.3">
      <c r="A35" s="137"/>
      <c r="B35" s="103"/>
      <c r="C35" s="136"/>
      <c r="D35" s="136"/>
      <c r="E35" s="136"/>
      <c r="F35" s="130"/>
      <c r="G35" s="130"/>
      <c r="H35" s="130"/>
      <c r="I35" s="130"/>
      <c r="J35" s="130"/>
      <c r="K35" s="130"/>
      <c r="L35" s="130"/>
      <c r="M35" s="130"/>
      <c r="N35" s="130"/>
      <c r="O35" s="130"/>
      <c r="P35" s="130"/>
      <c r="Q35" s="130"/>
      <c r="R35" s="130"/>
      <c r="S35" s="130"/>
      <c r="T35" s="130"/>
      <c r="U35" s="130"/>
      <c r="V35" s="130"/>
      <c r="W35" s="130"/>
      <c r="X35" s="130"/>
      <c r="Y35" s="127"/>
      <c r="Z35" s="123"/>
      <c r="AA35" s="8"/>
      <c r="AB35" s="8"/>
      <c r="AC35" s="8"/>
      <c r="AD35" s="8"/>
      <c r="AE35" s="8"/>
      <c r="AF35" s="8"/>
      <c r="AG35" s="8"/>
      <c r="AH35" s="8"/>
      <c r="AI35" s="8"/>
      <c r="AJ35" s="8"/>
      <c r="AK35" s="8"/>
    </row>
    <row r="36" spans="1:37" ht="16.5" customHeight="1" x14ac:dyDescent="0.3">
      <c r="A36" s="137">
        <v>10</v>
      </c>
      <c r="B36" s="103"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13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13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13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128"/>
      <c r="G36" s="128"/>
      <c r="H36" s="128"/>
      <c r="I36" s="128"/>
      <c r="J36" s="128"/>
      <c r="K36" s="128"/>
      <c r="L36" s="128"/>
      <c r="M36" s="128"/>
      <c r="N36" s="128"/>
      <c r="O36" s="128"/>
      <c r="P36" s="128"/>
      <c r="Q36" s="128"/>
      <c r="R36" s="128"/>
      <c r="S36" s="128"/>
      <c r="T36" s="128"/>
      <c r="U36" s="128"/>
      <c r="V36" s="128"/>
      <c r="W36" s="128"/>
      <c r="X36" s="128"/>
      <c r="Y36" s="127" t="str">
        <f t="shared" ref="Y36" si="8">IF(OR(E36="",E36="No Aplica"),"",COUNTIF(F36:X38,"SI"))</f>
        <v/>
      </c>
      <c r="Z36" s="123"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8"/>
      <c r="AB36" s="8"/>
      <c r="AC36" s="8"/>
      <c r="AD36" s="8"/>
      <c r="AE36" s="8"/>
      <c r="AF36" s="8"/>
      <c r="AG36" s="8"/>
      <c r="AH36" s="8"/>
      <c r="AI36" s="8"/>
      <c r="AJ36" s="8"/>
      <c r="AK36" s="8"/>
    </row>
    <row r="37" spans="1:37" x14ac:dyDescent="0.3">
      <c r="A37" s="137"/>
      <c r="B37" s="103"/>
      <c r="C37" s="135"/>
      <c r="D37" s="135"/>
      <c r="E37" s="135"/>
      <c r="F37" s="129"/>
      <c r="G37" s="129"/>
      <c r="H37" s="129"/>
      <c r="I37" s="129"/>
      <c r="J37" s="129"/>
      <c r="K37" s="129"/>
      <c r="L37" s="129"/>
      <c r="M37" s="129"/>
      <c r="N37" s="129"/>
      <c r="O37" s="129"/>
      <c r="P37" s="129"/>
      <c r="Q37" s="129"/>
      <c r="R37" s="129"/>
      <c r="S37" s="129"/>
      <c r="T37" s="129"/>
      <c r="U37" s="129"/>
      <c r="V37" s="129"/>
      <c r="W37" s="129"/>
      <c r="X37" s="129"/>
      <c r="Y37" s="127"/>
      <c r="Z37" s="123"/>
    </row>
    <row r="38" spans="1:37" x14ac:dyDescent="0.3">
      <c r="A38" s="137"/>
      <c r="B38" s="103"/>
      <c r="C38" s="136"/>
      <c r="D38" s="136"/>
      <c r="E38" s="136"/>
      <c r="F38" s="130"/>
      <c r="G38" s="130"/>
      <c r="H38" s="130"/>
      <c r="I38" s="130"/>
      <c r="J38" s="130"/>
      <c r="K38" s="130"/>
      <c r="L38" s="130"/>
      <c r="M38" s="130"/>
      <c r="N38" s="130"/>
      <c r="O38" s="130"/>
      <c r="P38" s="130"/>
      <c r="Q38" s="130"/>
      <c r="R38" s="130"/>
      <c r="S38" s="130"/>
      <c r="T38" s="130"/>
      <c r="U38" s="130"/>
      <c r="V38" s="130"/>
      <c r="W38" s="130"/>
      <c r="X38" s="130"/>
      <c r="Y38" s="127"/>
      <c r="Z38" s="123"/>
    </row>
    <row r="39" spans="1:37" ht="16.5" customHeight="1" x14ac:dyDescent="0.3">
      <c r="A39" s="137">
        <v>11</v>
      </c>
      <c r="B39" s="103"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13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13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13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128"/>
      <c r="G39" s="128"/>
      <c r="H39" s="128"/>
      <c r="I39" s="128"/>
      <c r="J39" s="128"/>
      <c r="K39" s="128"/>
      <c r="L39" s="128"/>
      <c r="M39" s="128"/>
      <c r="N39" s="128"/>
      <c r="O39" s="128"/>
      <c r="P39" s="128"/>
      <c r="Q39" s="128"/>
      <c r="R39" s="128"/>
      <c r="S39" s="128"/>
      <c r="T39" s="128"/>
      <c r="U39" s="128"/>
      <c r="V39" s="128"/>
      <c r="W39" s="128"/>
      <c r="X39" s="128"/>
      <c r="Y39" s="127" t="str">
        <f t="shared" ref="Y39" si="9">IF(OR(E39="",E39="No Aplica"),"",COUNTIF(F39:X41,"SI"))</f>
        <v/>
      </c>
      <c r="Z39" s="123"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8"/>
      <c r="AB39" s="8"/>
      <c r="AC39" s="8"/>
      <c r="AD39" s="8"/>
      <c r="AE39" s="8"/>
      <c r="AF39" s="8"/>
      <c r="AG39" s="8"/>
      <c r="AH39" s="8"/>
      <c r="AI39" s="8"/>
      <c r="AJ39" s="8"/>
      <c r="AK39" s="8"/>
    </row>
    <row r="40" spans="1:37" x14ac:dyDescent="0.3">
      <c r="A40" s="137"/>
      <c r="B40" s="103"/>
      <c r="C40" s="135"/>
      <c r="D40" s="135"/>
      <c r="E40" s="135"/>
      <c r="F40" s="129"/>
      <c r="G40" s="129"/>
      <c r="H40" s="129"/>
      <c r="I40" s="129"/>
      <c r="J40" s="129"/>
      <c r="K40" s="129"/>
      <c r="L40" s="129"/>
      <c r="M40" s="129"/>
      <c r="N40" s="129"/>
      <c r="O40" s="129"/>
      <c r="P40" s="129"/>
      <c r="Q40" s="129"/>
      <c r="R40" s="129"/>
      <c r="S40" s="129"/>
      <c r="T40" s="129"/>
      <c r="U40" s="129"/>
      <c r="V40" s="129"/>
      <c r="W40" s="129"/>
      <c r="X40" s="129"/>
      <c r="Y40" s="127"/>
      <c r="Z40" s="123"/>
    </row>
    <row r="41" spans="1:37" x14ac:dyDescent="0.3">
      <c r="A41" s="137"/>
      <c r="B41" s="103"/>
      <c r="C41" s="136"/>
      <c r="D41" s="136"/>
      <c r="E41" s="136"/>
      <c r="F41" s="130"/>
      <c r="G41" s="130"/>
      <c r="H41" s="130"/>
      <c r="I41" s="130"/>
      <c r="J41" s="130"/>
      <c r="K41" s="130"/>
      <c r="L41" s="130"/>
      <c r="M41" s="130"/>
      <c r="N41" s="130"/>
      <c r="O41" s="130"/>
      <c r="P41" s="130"/>
      <c r="Q41" s="130"/>
      <c r="R41" s="130"/>
      <c r="S41" s="130"/>
      <c r="T41" s="130"/>
      <c r="U41" s="130"/>
      <c r="V41" s="130"/>
      <c r="W41" s="130"/>
      <c r="X41" s="130"/>
      <c r="Y41" s="127"/>
      <c r="Z41" s="123"/>
    </row>
    <row r="42" spans="1:37" ht="16.5" customHeight="1" x14ac:dyDescent="0.3">
      <c r="A42" s="137">
        <v>12</v>
      </c>
      <c r="B42" s="103"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13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13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13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128"/>
      <c r="G42" s="128"/>
      <c r="H42" s="128"/>
      <c r="I42" s="128"/>
      <c r="J42" s="128"/>
      <c r="K42" s="128"/>
      <c r="L42" s="128"/>
      <c r="M42" s="128"/>
      <c r="N42" s="128"/>
      <c r="O42" s="128"/>
      <c r="P42" s="128"/>
      <c r="Q42" s="128"/>
      <c r="R42" s="128"/>
      <c r="S42" s="128"/>
      <c r="T42" s="128"/>
      <c r="U42" s="128"/>
      <c r="V42" s="128"/>
      <c r="W42" s="128"/>
      <c r="X42" s="128"/>
      <c r="Y42" s="127" t="str">
        <f t="shared" ref="Y42" si="10">IF(OR(E42="",E42="No Aplica"),"",COUNTIF(F42:X44,"SI"))</f>
        <v/>
      </c>
      <c r="Z42" s="123"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8"/>
      <c r="AB42" s="8"/>
      <c r="AC42" s="8"/>
      <c r="AD42" s="8"/>
      <c r="AE42" s="8"/>
      <c r="AF42" s="8"/>
      <c r="AG42" s="8"/>
      <c r="AH42" s="8"/>
      <c r="AI42" s="8"/>
      <c r="AJ42" s="8"/>
      <c r="AK42" s="8"/>
    </row>
    <row r="43" spans="1:37" x14ac:dyDescent="0.3">
      <c r="A43" s="137"/>
      <c r="B43" s="103"/>
      <c r="C43" s="135"/>
      <c r="D43" s="135"/>
      <c r="E43" s="135"/>
      <c r="F43" s="129"/>
      <c r="G43" s="129"/>
      <c r="H43" s="129"/>
      <c r="I43" s="129"/>
      <c r="J43" s="129"/>
      <c r="K43" s="129"/>
      <c r="L43" s="129"/>
      <c r="M43" s="129"/>
      <c r="N43" s="129"/>
      <c r="O43" s="129"/>
      <c r="P43" s="129"/>
      <c r="Q43" s="129"/>
      <c r="R43" s="129"/>
      <c r="S43" s="129"/>
      <c r="T43" s="129"/>
      <c r="U43" s="129"/>
      <c r="V43" s="129"/>
      <c r="W43" s="129"/>
      <c r="X43" s="129"/>
      <c r="Y43" s="127"/>
      <c r="Z43" s="123"/>
    </row>
    <row r="44" spans="1:37" x14ac:dyDescent="0.3">
      <c r="A44" s="137"/>
      <c r="B44" s="103"/>
      <c r="C44" s="136"/>
      <c r="D44" s="136"/>
      <c r="E44" s="136"/>
      <c r="F44" s="130"/>
      <c r="G44" s="130"/>
      <c r="H44" s="130"/>
      <c r="I44" s="130"/>
      <c r="J44" s="130"/>
      <c r="K44" s="130"/>
      <c r="L44" s="130"/>
      <c r="M44" s="130"/>
      <c r="N44" s="130"/>
      <c r="O44" s="130"/>
      <c r="P44" s="130"/>
      <c r="Q44" s="130"/>
      <c r="R44" s="130"/>
      <c r="S44" s="130"/>
      <c r="T44" s="130"/>
      <c r="U44" s="130"/>
      <c r="V44" s="130"/>
      <c r="W44" s="130"/>
      <c r="X44" s="130"/>
      <c r="Y44" s="127"/>
      <c r="Z44" s="123"/>
    </row>
    <row r="45" spans="1:37" ht="16.5" customHeight="1" x14ac:dyDescent="0.3">
      <c r="A45" s="137">
        <v>13</v>
      </c>
      <c r="B45" s="103"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13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13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13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128"/>
      <c r="G45" s="128"/>
      <c r="H45" s="128"/>
      <c r="I45" s="128"/>
      <c r="J45" s="128"/>
      <c r="K45" s="128"/>
      <c r="L45" s="128"/>
      <c r="M45" s="128"/>
      <c r="N45" s="128"/>
      <c r="O45" s="128"/>
      <c r="P45" s="128"/>
      <c r="Q45" s="128"/>
      <c r="R45" s="128"/>
      <c r="S45" s="128"/>
      <c r="T45" s="128"/>
      <c r="U45" s="128"/>
      <c r="V45" s="128"/>
      <c r="W45" s="128"/>
      <c r="X45" s="128"/>
      <c r="Y45" s="127" t="str">
        <f t="shared" ref="Y45" si="11">IF(OR(E45="",E45="No Aplica"),"",COUNTIF(F45:X47,"SI"))</f>
        <v/>
      </c>
      <c r="Z45" s="123"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8"/>
      <c r="AB45" s="8"/>
      <c r="AC45" s="8"/>
      <c r="AD45" s="8"/>
      <c r="AE45" s="8"/>
      <c r="AF45" s="8"/>
      <c r="AG45" s="8"/>
      <c r="AH45" s="8"/>
      <c r="AI45" s="8"/>
      <c r="AJ45" s="8"/>
      <c r="AK45" s="8"/>
    </row>
    <row r="46" spans="1:37" x14ac:dyDescent="0.3">
      <c r="A46" s="137"/>
      <c r="B46" s="103"/>
      <c r="C46" s="135"/>
      <c r="D46" s="135"/>
      <c r="E46" s="135"/>
      <c r="F46" s="129"/>
      <c r="G46" s="129"/>
      <c r="H46" s="129"/>
      <c r="I46" s="129"/>
      <c r="J46" s="129"/>
      <c r="K46" s="129"/>
      <c r="L46" s="129"/>
      <c r="M46" s="129"/>
      <c r="N46" s="129"/>
      <c r="O46" s="129"/>
      <c r="P46" s="129"/>
      <c r="Q46" s="129"/>
      <c r="R46" s="129"/>
      <c r="S46" s="129"/>
      <c r="T46" s="129"/>
      <c r="U46" s="129"/>
      <c r="V46" s="129"/>
      <c r="W46" s="129"/>
      <c r="X46" s="129"/>
      <c r="Y46" s="127"/>
      <c r="Z46" s="123"/>
    </row>
    <row r="47" spans="1:37" x14ac:dyDescent="0.3">
      <c r="A47" s="137"/>
      <c r="B47" s="103"/>
      <c r="C47" s="136"/>
      <c r="D47" s="136"/>
      <c r="E47" s="136"/>
      <c r="F47" s="130"/>
      <c r="G47" s="130"/>
      <c r="H47" s="130"/>
      <c r="I47" s="130"/>
      <c r="J47" s="130"/>
      <c r="K47" s="130"/>
      <c r="L47" s="130"/>
      <c r="M47" s="130"/>
      <c r="N47" s="130"/>
      <c r="O47" s="130"/>
      <c r="P47" s="130"/>
      <c r="Q47" s="130"/>
      <c r="R47" s="130"/>
      <c r="S47" s="130"/>
      <c r="T47" s="130"/>
      <c r="U47" s="130"/>
      <c r="V47" s="130"/>
      <c r="W47" s="130"/>
      <c r="X47" s="130"/>
      <c r="Y47" s="127"/>
      <c r="Z47" s="123"/>
    </row>
    <row r="48" spans="1:37" ht="16.5" customHeight="1" x14ac:dyDescent="0.3">
      <c r="A48" s="137">
        <v>14</v>
      </c>
      <c r="B48" s="103"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13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13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13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122"/>
      <c r="G48" s="122"/>
      <c r="H48" s="122"/>
      <c r="I48" s="122"/>
      <c r="J48" s="122"/>
      <c r="K48" s="122"/>
      <c r="L48" s="122"/>
      <c r="M48" s="122"/>
      <c r="N48" s="122"/>
      <c r="O48" s="122"/>
      <c r="P48" s="122"/>
      <c r="Q48" s="122"/>
      <c r="R48" s="122"/>
      <c r="S48" s="122"/>
      <c r="T48" s="122"/>
      <c r="U48" s="122"/>
      <c r="V48" s="122"/>
      <c r="W48" s="122"/>
      <c r="X48" s="122"/>
      <c r="Y48" s="127" t="str">
        <f t="shared" ref="Y48" si="12">IF(OR(E48="",E48="No Aplica"),"",COUNTIF(F48:X50,"SI"))</f>
        <v/>
      </c>
      <c r="Z48" s="123"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8"/>
      <c r="AB48" s="8"/>
      <c r="AC48" s="8"/>
      <c r="AD48" s="8"/>
      <c r="AE48" s="8"/>
      <c r="AF48" s="8"/>
      <c r="AG48" s="8"/>
      <c r="AH48" s="8"/>
      <c r="AI48" s="8"/>
      <c r="AJ48" s="8"/>
      <c r="AK48" s="8"/>
    </row>
    <row r="49" spans="1:37" x14ac:dyDescent="0.3">
      <c r="A49" s="137"/>
      <c r="B49" s="103"/>
      <c r="C49" s="135"/>
      <c r="D49" s="135"/>
      <c r="E49" s="135"/>
      <c r="F49" s="122"/>
      <c r="G49" s="122"/>
      <c r="H49" s="122"/>
      <c r="I49" s="122"/>
      <c r="J49" s="122"/>
      <c r="K49" s="122"/>
      <c r="L49" s="122"/>
      <c r="M49" s="122"/>
      <c r="N49" s="122"/>
      <c r="O49" s="122"/>
      <c r="P49" s="122"/>
      <c r="Q49" s="122"/>
      <c r="R49" s="122"/>
      <c r="S49" s="122"/>
      <c r="T49" s="122"/>
      <c r="U49" s="122"/>
      <c r="V49" s="122"/>
      <c r="W49" s="122"/>
      <c r="X49" s="122"/>
      <c r="Y49" s="127"/>
      <c r="Z49" s="123"/>
    </row>
    <row r="50" spans="1:37" x14ac:dyDescent="0.3">
      <c r="A50" s="137"/>
      <c r="B50" s="103"/>
      <c r="C50" s="136"/>
      <c r="D50" s="136"/>
      <c r="E50" s="136"/>
      <c r="F50" s="122"/>
      <c r="G50" s="122"/>
      <c r="H50" s="122"/>
      <c r="I50" s="122"/>
      <c r="J50" s="122"/>
      <c r="K50" s="122"/>
      <c r="L50" s="122"/>
      <c r="M50" s="122"/>
      <c r="N50" s="122"/>
      <c r="O50" s="122"/>
      <c r="P50" s="122"/>
      <c r="Q50" s="122"/>
      <c r="R50" s="122"/>
      <c r="S50" s="122"/>
      <c r="T50" s="122"/>
      <c r="U50" s="122"/>
      <c r="V50" s="122"/>
      <c r="W50" s="122"/>
      <c r="X50" s="122"/>
      <c r="Y50" s="127"/>
      <c r="Z50" s="123"/>
    </row>
    <row r="51" spans="1:37" ht="16.5" customHeight="1" x14ac:dyDescent="0.3">
      <c r="A51" s="137">
        <v>15</v>
      </c>
      <c r="B51" s="103"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13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13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13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122"/>
      <c r="G51" s="122"/>
      <c r="H51" s="122"/>
      <c r="I51" s="122"/>
      <c r="J51" s="122"/>
      <c r="K51" s="122"/>
      <c r="L51" s="122"/>
      <c r="M51" s="122"/>
      <c r="N51" s="122"/>
      <c r="O51" s="122"/>
      <c r="P51" s="122"/>
      <c r="Q51" s="122"/>
      <c r="R51" s="122"/>
      <c r="S51" s="122"/>
      <c r="T51" s="122"/>
      <c r="U51" s="122"/>
      <c r="V51" s="122"/>
      <c r="W51" s="122"/>
      <c r="X51" s="122"/>
      <c r="Y51" s="127" t="str">
        <f t="shared" ref="Y51" si="13">IF(OR(E51="",E51="No Aplica"),"",COUNTIF(F51:X53,"SI"))</f>
        <v/>
      </c>
      <c r="Z51" s="123"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8"/>
      <c r="AB51" s="8"/>
      <c r="AC51" s="8"/>
      <c r="AD51" s="8"/>
      <c r="AE51" s="8"/>
      <c r="AF51" s="8"/>
      <c r="AG51" s="8"/>
      <c r="AH51" s="8"/>
      <c r="AI51" s="8"/>
      <c r="AJ51" s="8"/>
      <c r="AK51" s="8"/>
    </row>
    <row r="52" spans="1:37" x14ac:dyDescent="0.3">
      <c r="A52" s="137"/>
      <c r="B52" s="103"/>
      <c r="C52" s="135"/>
      <c r="D52" s="135"/>
      <c r="E52" s="135"/>
      <c r="F52" s="122"/>
      <c r="G52" s="122"/>
      <c r="H52" s="122"/>
      <c r="I52" s="122"/>
      <c r="J52" s="122"/>
      <c r="K52" s="122"/>
      <c r="L52" s="122"/>
      <c r="M52" s="122"/>
      <c r="N52" s="122"/>
      <c r="O52" s="122"/>
      <c r="P52" s="122"/>
      <c r="Q52" s="122"/>
      <c r="R52" s="122"/>
      <c r="S52" s="122"/>
      <c r="T52" s="122"/>
      <c r="U52" s="122"/>
      <c r="V52" s="122"/>
      <c r="W52" s="122"/>
      <c r="X52" s="122"/>
      <c r="Y52" s="127"/>
      <c r="Z52" s="123"/>
    </row>
    <row r="53" spans="1:37" x14ac:dyDescent="0.3">
      <c r="A53" s="137"/>
      <c r="B53" s="103"/>
      <c r="C53" s="136"/>
      <c r="D53" s="136"/>
      <c r="E53" s="136"/>
      <c r="F53" s="122"/>
      <c r="G53" s="122"/>
      <c r="H53" s="122"/>
      <c r="I53" s="122"/>
      <c r="J53" s="122"/>
      <c r="K53" s="122"/>
      <c r="L53" s="122"/>
      <c r="M53" s="122"/>
      <c r="N53" s="122"/>
      <c r="O53" s="122"/>
      <c r="P53" s="122"/>
      <c r="Q53" s="122"/>
      <c r="R53" s="122"/>
      <c r="S53" s="122"/>
      <c r="T53" s="122"/>
      <c r="U53" s="122"/>
      <c r="V53" s="122"/>
      <c r="W53" s="122"/>
      <c r="X53" s="122"/>
      <c r="Y53" s="127"/>
      <c r="Z53" s="123"/>
    </row>
    <row r="54" spans="1:37" ht="16.5" customHeight="1" x14ac:dyDescent="0.3">
      <c r="A54" s="137">
        <v>16</v>
      </c>
      <c r="B54" s="103"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13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13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13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122"/>
      <c r="G54" s="122"/>
      <c r="H54" s="122"/>
      <c r="I54" s="122"/>
      <c r="J54" s="122"/>
      <c r="K54" s="122"/>
      <c r="L54" s="122"/>
      <c r="M54" s="122"/>
      <c r="N54" s="122"/>
      <c r="O54" s="122"/>
      <c r="P54" s="122"/>
      <c r="Q54" s="122"/>
      <c r="R54" s="122"/>
      <c r="S54" s="122"/>
      <c r="T54" s="122"/>
      <c r="U54" s="122"/>
      <c r="V54" s="122"/>
      <c r="W54" s="122"/>
      <c r="X54" s="122"/>
      <c r="Y54" s="127" t="str">
        <f t="shared" ref="Y54" si="14">IF(OR(E54="",E54="No Aplica"),"",COUNTIF(F54:X56,"SI"))</f>
        <v/>
      </c>
      <c r="Z54" s="123"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8"/>
      <c r="AB54" s="8"/>
      <c r="AC54" s="8"/>
      <c r="AD54" s="8"/>
      <c r="AE54" s="8"/>
      <c r="AF54" s="8"/>
      <c r="AG54" s="8"/>
      <c r="AH54" s="8"/>
      <c r="AI54" s="8"/>
      <c r="AJ54" s="8"/>
      <c r="AK54" s="8"/>
    </row>
    <row r="55" spans="1:37" x14ac:dyDescent="0.3">
      <c r="A55" s="137"/>
      <c r="B55" s="103"/>
      <c r="C55" s="135"/>
      <c r="D55" s="135"/>
      <c r="E55" s="135"/>
      <c r="F55" s="122"/>
      <c r="G55" s="122"/>
      <c r="H55" s="122"/>
      <c r="I55" s="122"/>
      <c r="J55" s="122"/>
      <c r="K55" s="122"/>
      <c r="L55" s="122"/>
      <c r="M55" s="122"/>
      <c r="N55" s="122"/>
      <c r="O55" s="122"/>
      <c r="P55" s="122"/>
      <c r="Q55" s="122"/>
      <c r="R55" s="122"/>
      <c r="S55" s="122"/>
      <c r="T55" s="122"/>
      <c r="U55" s="122"/>
      <c r="V55" s="122"/>
      <c r="W55" s="122"/>
      <c r="X55" s="122"/>
      <c r="Y55" s="127"/>
      <c r="Z55" s="123"/>
    </row>
    <row r="56" spans="1:37" x14ac:dyDescent="0.3">
      <c r="A56" s="137"/>
      <c r="B56" s="103"/>
      <c r="C56" s="136"/>
      <c r="D56" s="136"/>
      <c r="E56" s="136"/>
      <c r="F56" s="122"/>
      <c r="G56" s="122"/>
      <c r="H56" s="122"/>
      <c r="I56" s="122"/>
      <c r="J56" s="122"/>
      <c r="K56" s="122"/>
      <c r="L56" s="122"/>
      <c r="M56" s="122"/>
      <c r="N56" s="122"/>
      <c r="O56" s="122"/>
      <c r="P56" s="122"/>
      <c r="Q56" s="122"/>
      <c r="R56" s="122"/>
      <c r="S56" s="122"/>
      <c r="T56" s="122"/>
      <c r="U56" s="122"/>
      <c r="V56" s="122"/>
      <c r="W56" s="122"/>
      <c r="X56" s="122"/>
      <c r="Y56" s="127"/>
      <c r="Z56" s="123"/>
    </row>
    <row r="57" spans="1:37" ht="16.5" customHeight="1" x14ac:dyDescent="0.3">
      <c r="A57" s="137">
        <v>17</v>
      </c>
      <c r="B57" s="103"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13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13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13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122"/>
      <c r="G57" s="122"/>
      <c r="H57" s="122"/>
      <c r="I57" s="122"/>
      <c r="J57" s="122"/>
      <c r="K57" s="122"/>
      <c r="L57" s="122"/>
      <c r="M57" s="122"/>
      <c r="N57" s="122"/>
      <c r="O57" s="122"/>
      <c r="P57" s="122"/>
      <c r="Q57" s="122"/>
      <c r="R57" s="122"/>
      <c r="S57" s="122"/>
      <c r="T57" s="122"/>
      <c r="U57" s="122"/>
      <c r="V57" s="122"/>
      <c r="W57" s="122"/>
      <c r="X57" s="122"/>
      <c r="Y57" s="127" t="str">
        <f t="shared" ref="Y57" si="15">IF(OR(E57="",E57="No Aplica"),"",COUNTIF(F57:X59,"SI"))</f>
        <v/>
      </c>
      <c r="Z57" s="123"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8"/>
      <c r="AB57" s="8"/>
      <c r="AC57" s="8"/>
      <c r="AD57" s="8"/>
      <c r="AE57" s="8"/>
      <c r="AF57" s="8"/>
      <c r="AG57" s="8"/>
      <c r="AH57" s="8"/>
      <c r="AI57" s="8"/>
      <c r="AJ57" s="8"/>
      <c r="AK57" s="8"/>
    </row>
    <row r="58" spans="1:37" x14ac:dyDescent="0.3">
      <c r="A58" s="137"/>
      <c r="B58" s="103"/>
      <c r="C58" s="135"/>
      <c r="D58" s="135"/>
      <c r="E58" s="135"/>
      <c r="F58" s="122"/>
      <c r="G58" s="122"/>
      <c r="H58" s="122"/>
      <c r="I58" s="122"/>
      <c r="J58" s="122"/>
      <c r="K58" s="122"/>
      <c r="L58" s="122"/>
      <c r="M58" s="122"/>
      <c r="N58" s="122"/>
      <c r="O58" s="122"/>
      <c r="P58" s="122"/>
      <c r="Q58" s="122"/>
      <c r="R58" s="122"/>
      <c r="S58" s="122"/>
      <c r="T58" s="122"/>
      <c r="U58" s="122"/>
      <c r="V58" s="122"/>
      <c r="W58" s="122"/>
      <c r="X58" s="122"/>
      <c r="Y58" s="127"/>
      <c r="Z58" s="123"/>
    </row>
    <row r="59" spans="1:37" x14ac:dyDescent="0.3">
      <c r="A59" s="137"/>
      <c r="B59" s="103"/>
      <c r="C59" s="136"/>
      <c r="D59" s="136"/>
      <c r="E59" s="136"/>
      <c r="F59" s="122"/>
      <c r="G59" s="122"/>
      <c r="H59" s="122"/>
      <c r="I59" s="122"/>
      <c r="J59" s="122"/>
      <c r="K59" s="122"/>
      <c r="L59" s="122"/>
      <c r="M59" s="122"/>
      <c r="N59" s="122"/>
      <c r="O59" s="122"/>
      <c r="P59" s="122"/>
      <c r="Q59" s="122"/>
      <c r="R59" s="122"/>
      <c r="S59" s="122"/>
      <c r="T59" s="122"/>
      <c r="U59" s="122"/>
      <c r="V59" s="122"/>
      <c r="W59" s="122"/>
      <c r="X59" s="122"/>
      <c r="Y59" s="127"/>
      <c r="Z59" s="123"/>
    </row>
    <row r="60" spans="1:37" ht="16.5" customHeight="1" x14ac:dyDescent="0.3">
      <c r="A60" s="137">
        <v>18</v>
      </c>
      <c r="B60" s="103"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13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13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13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122"/>
      <c r="G60" s="122"/>
      <c r="H60" s="122"/>
      <c r="I60" s="122"/>
      <c r="J60" s="122"/>
      <c r="K60" s="122"/>
      <c r="L60" s="122"/>
      <c r="M60" s="122"/>
      <c r="N60" s="122"/>
      <c r="O60" s="122"/>
      <c r="P60" s="122"/>
      <c r="Q60" s="122"/>
      <c r="R60" s="122"/>
      <c r="S60" s="122"/>
      <c r="T60" s="122"/>
      <c r="U60" s="122"/>
      <c r="V60" s="122"/>
      <c r="W60" s="122"/>
      <c r="X60" s="122"/>
      <c r="Y60" s="127" t="str">
        <f t="shared" ref="Y60" si="16">IF(OR(E60="",E60="No Aplica"),"",COUNTIF(F60:X62,"SI"))</f>
        <v/>
      </c>
      <c r="Z60" s="123"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8"/>
      <c r="AB60" s="8"/>
      <c r="AC60" s="8"/>
      <c r="AD60" s="8"/>
      <c r="AE60" s="8"/>
      <c r="AF60" s="8"/>
      <c r="AG60" s="8"/>
      <c r="AH60" s="8"/>
      <c r="AI60" s="8"/>
      <c r="AJ60" s="8"/>
      <c r="AK60" s="8"/>
    </row>
    <row r="61" spans="1:37" x14ac:dyDescent="0.3">
      <c r="A61" s="137"/>
      <c r="B61" s="103"/>
      <c r="C61" s="135"/>
      <c r="D61" s="135"/>
      <c r="E61" s="135"/>
      <c r="F61" s="122"/>
      <c r="G61" s="122"/>
      <c r="H61" s="122"/>
      <c r="I61" s="122"/>
      <c r="J61" s="122"/>
      <c r="K61" s="122"/>
      <c r="L61" s="122"/>
      <c r="M61" s="122"/>
      <c r="N61" s="122"/>
      <c r="O61" s="122"/>
      <c r="P61" s="122"/>
      <c r="Q61" s="122"/>
      <c r="R61" s="122"/>
      <c r="S61" s="122"/>
      <c r="T61" s="122"/>
      <c r="U61" s="122"/>
      <c r="V61" s="122"/>
      <c r="W61" s="122"/>
      <c r="X61" s="122"/>
      <c r="Y61" s="127"/>
      <c r="Z61" s="123"/>
    </row>
    <row r="62" spans="1:37" x14ac:dyDescent="0.3">
      <c r="A62" s="137"/>
      <c r="B62" s="103"/>
      <c r="C62" s="136"/>
      <c r="D62" s="136"/>
      <c r="E62" s="136"/>
      <c r="F62" s="122"/>
      <c r="G62" s="122"/>
      <c r="H62" s="122"/>
      <c r="I62" s="122"/>
      <c r="J62" s="122"/>
      <c r="K62" s="122"/>
      <c r="L62" s="122"/>
      <c r="M62" s="122"/>
      <c r="N62" s="122"/>
      <c r="O62" s="122"/>
      <c r="P62" s="122"/>
      <c r="Q62" s="122"/>
      <c r="R62" s="122"/>
      <c r="S62" s="122"/>
      <c r="T62" s="122"/>
      <c r="U62" s="122"/>
      <c r="V62" s="122"/>
      <c r="W62" s="122"/>
      <c r="X62" s="122"/>
      <c r="Y62" s="127"/>
      <c r="Z62" s="123"/>
    </row>
    <row r="63" spans="1:37" ht="16.5" customHeight="1" x14ac:dyDescent="0.3">
      <c r="A63" s="137">
        <v>19</v>
      </c>
      <c r="B63" s="103"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13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13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13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122"/>
      <c r="G63" s="122"/>
      <c r="H63" s="122"/>
      <c r="I63" s="122"/>
      <c r="J63" s="122"/>
      <c r="K63" s="122"/>
      <c r="L63" s="122"/>
      <c r="M63" s="122"/>
      <c r="N63" s="122"/>
      <c r="O63" s="122"/>
      <c r="P63" s="122"/>
      <c r="Q63" s="122"/>
      <c r="R63" s="122"/>
      <c r="S63" s="122"/>
      <c r="T63" s="122"/>
      <c r="U63" s="122"/>
      <c r="V63" s="122"/>
      <c r="W63" s="122"/>
      <c r="X63" s="122"/>
      <c r="Y63" s="127" t="str">
        <f t="shared" ref="Y63" si="17">IF(OR(E63="",E63="No Aplica"),"",COUNTIF(F63:X65,"SI"))</f>
        <v/>
      </c>
      <c r="Z63" s="123"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8"/>
      <c r="AB63" s="8"/>
      <c r="AC63" s="8"/>
      <c r="AD63" s="8"/>
      <c r="AE63" s="8"/>
      <c r="AF63" s="8"/>
      <c r="AG63" s="8"/>
      <c r="AH63" s="8"/>
      <c r="AI63" s="8"/>
      <c r="AJ63" s="8"/>
      <c r="AK63" s="8"/>
    </row>
    <row r="64" spans="1:37" x14ac:dyDescent="0.3">
      <c r="A64" s="137"/>
      <c r="B64" s="103"/>
      <c r="C64" s="135"/>
      <c r="D64" s="135"/>
      <c r="E64" s="135"/>
      <c r="F64" s="122"/>
      <c r="G64" s="122"/>
      <c r="H64" s="122"/>
      <c r="I64" s="122"/>
      <c r="J64" s="122"/>
      <c r="K64" s="122"/>
      <c r="L64" s="122"/>
      <c r="M64" s="122"/>
      <c r="N64" s="122"/>
      <c r="O64" s="122"/>
      <c r="P64" s="122"/>
      <c r="Q64" s="122"/>
      <c r="R64" s="122"/>
      <c r="S64" s="122"/>
      <c r="T64" s="122"/>
      <c r="U64" s="122"/>
      <c r="V64" s="122"/>
      <c r="W64" s="122"/>
      <c r="X64" s="122"/>
      <c r="Y64" s="127"/>
      <c r="Z64" s="123"/>
    </row>
    <row r="65" spans="1:37" x14ac:dyDescent="0.3">
      <c r="A65" s="137"/>
      <c r="B65" s="103"/>
      <c r="C65" s="136"/>
      <c r="D65" s="136"/>
      <c r="E65" s="136"/>
      <c r="F65" s="122"/>
      <c r="G65" s="122"/>
      <c r="H65" s="122"/>
      <c r="I65" s="122"/>
      <c r="J65" s="122"/>
      <c r="K65" s="122"/>
      <c r="L65" s="122"/>
      <c r="M65" s="122"/>
      <c r="N65" s="122"/>
      <c r="O65" s="122"/>
      <c r="P65" s="122"/>
      <c r="Q65" s="122"/>
      <c r="R65" s="122"/>
      <c r="S65" s="122"/>
      <c r="T65" s="122"/>
      <c r="U65" s="122"/>
      <c r="V65" s="122"/>
      <c r="W65" s="122"/>
      <c r="X65" s="122"/>
      <c r="Y65" s="127"/>
      <c r="Z65" s="123"/>
    </row>
    <row r="66" spans="1:37" ht="16.5" customHeight="1" x14ac:dyDescent="0.3">
      <c r="A66" s="137">
        <v>20</v>
      </c>
      <c r="B66" s="103"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13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13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13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122"/>
      <c r="G66" s="122"/>
      <c r="H66" s="122"/>
      <c r="I66" s="122"/>
      <c r="J66" s="122"/>
      <c r="K66" s="122"/>
      <c r="L66" s="122"/>
      <c r="M66" s="122"/>
      <c r="N66" s="122"/>
      <c r="O66" s="122"/>
      <c r="P66" s="122"/>
      <c r="Q66" s="122"/>
      <c r="R66" s="122"/>
      <c r="S66" s="122"/>
      <c r="T66" s="122"/>
      <c r="U66" s="122"/>
      <c r="V66" s="122"/>
      <c r="W66" s="122"/>
      <c r="X66" s="122"/>
      <c r="Y66" s="127" t="str">
        <f t="shared" ref="Y66" si="18">IF(OR(E66="",E66="No Aplica"),"",COUNTIF(F66:X68,"SI"))</f>
        <v/>
      </c>
      <c r="Z66" s="123"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8"/>
      <c r="AB66" s="8"/>
      <c r="AC66" s="8"/>
      <c r="AD66" s="8"/>
      <c r="AE66" s="8"/>
      <c r="AF66" s="8"/>
      <c r="AG66" s="8"/>
      <c r="AH66" s="8"/>
      <c r="AI66" s="8"/>
      <c r="AJ66" s="8"/>
      <c r="AK66" s="8"/>
    </row>
    <row r="67" spans="1:37" x14ac:dyDescent="0.3">
      <c r="A67" s="137"/>
      <c r="B67" s="103"/>
      <c r="C67" s="135"/>
      <c r="D67" s="135"/>
      <c r="E67" s="135"/>
      <c r="F67" s="122"/>
      <c r="G67" s="122"/>
      <c r="H67" s="122"/>
      <c r="I67" s="122"/>
      <c r="J67" s="122"/>
      <c r="K67" s="122"/>
      <c r="L67" s="122"/>
      <c r="M67" s="122"/>
      <c r="N67" s="122"/>
      <c r="O67" s="122"/>
      <c r="P67" s="122"/>
      <c r="Q67" s="122"/>
      <c r="R67" s="122"/>
      <c r="S67" s="122"/>
      <c r="T67" s="122"/>
      <c r="U67" s="122"/>
      <c r="V67" s="122"/>
      <c r="W67" s="122"/>
      <c r="X67" s="122"/>
      <c r="Y67" s="127"/>
      <c r="Z67" s="123"/>
    </row>
    <row r="68" spans="1:37" x14ac:dyDescent="0.3">
      <c r="A68" s="137"/>
      <c r="B68" s="103"/>
      <c r="C68" s="136"/>
      <c r="D68" s="136"/>
      <c r="E68" s="136"/>
      <c r="F68" s="122"/>
      <c r="G68" s="122"/>
      <c r="H68" s="122"/>
      <c r="I68" s="122"/>
      <c r="J68" s="122"/>
      <c r="K68" s="122"/>
      <c r="L68" s="122"/>
      <c r="M68" s="122"/>
      <c r="N68" s="122"/>
      <c r="O68" s="122"/>
      <c r="P68" s="122"/>
      <c r="Q68" s="122"/>
      <c r="R68" s="122"/>
      <c r="S68" s="122"/>
      <c r="T68" s="122"/>
      <c r="U68" s="122"/>
      <c r="V68" s="122"/>
      <c r="W68" s="122"/>
      <c r="X68" s="122"/>
      <c r="Y68" s="127"/>
      <c r="Z68" s="123"/>
    </row>
    <row r="69" spans="1:37" x14ac:dyDescent="0.3"/>
    <row r="70" spans="1:37" x14ac:dyDescent="0.3"/>
  </sheetData>
  <sheetProtection algorithmName="SHA-512" hashValue="IPP5PP/W669+ZSR2OLBZLwiUBUO2VztMYmGYRUPGNGQl4N0xz1fYGTMr+C2CTJQDsd8Nbua3hrLziGRM8LXmXA==" saltValue="on4XfyakdAtan+QpW4RJ0Q==" spinCount="100000" sheet="1" formatColumns="0" formatRows="0"/>
  <mergeCells count="554">
    <mergeCell ref="C1:W4"/>
    <mergeCell ref="C39:C41"/>
    <mergeCell ref="C42:C44"/>
    <mergeCell ref="C45:C47"/>
    <mergeCell ref="C48:C50"/>
    <mergeCell ref="C51:C53"/>
    <mergeCell ref="C54:C56"/>
    <mergeCell ref="C57:C59"/>
    <mergeCell ref="C60:C62"/>
    <mergeCell ref="V57:V59"/>
    <mergeCell ref="W57:W59"/>
    <mergeCell ref="U54:U56"/>
    <mergeCell ref="V54:V56"/>
    <mergeCell ref="W54:W56"/>
    <mergeCell ref="W48:W50"/>
    <mergeCell ref="T42:T44"/>
    <mergeCell ref="U42:U44"/>
    <mergeCell ref="V42:V44"/>
    <mergeCell ref="W42:W44"/>
    <mergeCell ref="P39:P41"/>
    <mergeCell ref="Q39:Q41"/>
    <mergeCell ref="R39:R41"/>
    <mergeCell ref="S39:S41"/>
    <mergeCell ref="J39:J41"/>
    <mergeCell ref="C12:C14"/>
    <mergeCell ref="C15:C17"/>
    <mergeCell ref="C18:C20"/>
    <mergeCell ref="C21:C23"/>
    <mergeCell ref="C24:C26"/>
    <mergeCell ref="C27:C29"/>
    <mergeCell ref="C30:C32"/>
    <mergeCell ref="C33:C35"/>
    <mergeCell ref="C36:C38"/>
    <mergeCell ref="T66:T68"/>
    <mergeCell ref="U66:U68"/>
    <mergeCell ref="V66:V68"/>
    <mergeCell ref="W66:W68"/>
    <mergeCell ref="X66:X68"/>
    <mergeCell ref="Y66:Y68"/>
    <mergeCell ref="Z66:Z68"/>
    <mergeCell ref="Y6:Y8"/>
    <mergeCell ref="Z6:Z8"/>
    <mergeCell ref="F6:X6"/>
    <mergeCell ref="K66:K68"/>
    <mergeCell ref="L66:L68"/>
    <mergeCell ref="M66:M68"/>
    <mergeCell ref="N66:N68"/>
    <mergeCell ref="O66:O68"/>
    <mergeCell ref="P66:P68"/>
    <mergeCell ref="Q66:Q68"/>
    <mergeCell ref="R66:R68"/>
    <mergeCell ref="S66:S68"/>
    <mergeCell ref="R63:R65"/>
    <mergeCell ref="S63:S65"/>
    <mergeCell ref="T63:T65"/>
    <mergeCell ref="U63:U65"/>
    <mergeCell ref="V63:V65"/>
    <mergeCell ref="A66:A68"/>
    <mergeCell ref="B66:B68"/>
    <mergeCell ref="D66:D68"/>
    <mergeCell ref="E66:E68"/>
    <mergeCell ref="F66:F68"/>
    <mergeCell ref="G66:G68"/>
    <mergeCell ref="H66:H68"/>
    <mergeCell ref="I66:I68"/>
    <mergeCell ref="J66:J68"/>
    <mergeCell ref="C66:C68"/>
    <mergeCell ref="W63:W65"/>
    <mergeCell ref="X63:X65"/>
    <mergeCell ref="Y63:Y65"/>
    <mergeCell ref="Z63:Z65"/>
    <mergeCell ref="S60:S62"/>
    <mergeCell ref="T60:T62"/>
    <mergeCell ref="U60:U62"/>
    <mergeCell ref="V60:V62"/>
    <mergeCell ref="W60:W62"/>
    <mergeCell ref="X60:X62"/>
    <mergeCell ref="Y60:Y62"/>
    <mergeCell ref="Z60:Z62"/>
    <mergeCell ref="T57:T59"/>
    <mergeCell ref="U57:U59"/>
    <mergeCell ref="A63:A65"/>
    <mergeCell ref="B63:B65"/>
    <mergeCell ref="D63:D65"/>
    <mergeCell ref="E63:E65"/>
    <mergeCell ref="F63:F65"/>
    <mergeCell ref="G63:G65"/>
    <mergeCell ref="H63:H65"/>
    <mergeCell ref="I63:I65"/>
    <mergeCell ref="J63:J65"/>
    <mergeCell ref="C63:C65"/>
    <mergeCell ref="K60:K62"/>
    <mergeCell ref="L60:L62"/>
    <mergeCell ref="M60:M62"/>
    <mergeCell ref="N60:N62"/>
    <mergeCell ref="O60:O62"/>
    <mergeCell ref="P60:P62"/>
    <mergeCell ref="Q60:Q62"/>
    <mergeCell ref="R60:R62"/>
    <mergeCell ref="K63:K65"/>
    <mergeCell ref="L63:L65"/>
    <mergeCell ref="M63:M65"/>
    <mergeCell ref="N63:N65"/>
    <mergeCell ref="O63:O65"/>
    <mergeCell ref="P63:P65"/>
    <mergeCell ref="Q63:Q65"/>
    <mergeCell ref="A60:A62"/>
    <mergeCell ref="B60:B62"/>
    <mergeCell ref="D60:D62"/>
    <mergeCell ref="E60:E62"/>
    <mergeCell ref="F60:F62"/>
    <mergeCell ref="G60:G62"/>
    <mergeCell ref="H60:H62"/>
    <mergeCell ref="I60:I62"/>
    <mergeCell ref="J60:J62"/>
    <mergeCell ref="X54:X56"/>
    <mergeCell ref="Y54:Y56"/>
    <mergeCell ref="Z54:Z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X57:X59"/>
    <mergeCell ref="Y57:Y59"/>
    <mergeCell ref="Z57:Z59"/>
    <mergeCell ref="X1:Z1"/>
    <mergeCell ref="X2:Z2"/>
    <mergeCell ref="X3:Z3"/>
    <mergeCell ref="X4:Z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V48:V50"/>
    <mergeCell ref="X48:X50"/>
    <mergeCell ref="Y48:Y50"/>
    <mergeCell ref="A1:B4"/>
    <mergeCell ref="Z48:Z50"/>
    <mergeCell ref="T48:T50"/>
    <mergeCell ref="U48:U50"/>
    <mergeCell ref="O45:O47"/>
    <mergeCell ref="P45:P47"/>
    <mergeCell ref="Q45:Q47"/>
    <mergeCell ref="E45:E47"/>
    <mergeCell ref="Y39:Y41"/>
    <mergeCell ref="Z39:Z41"/>
    <mergeCell ref="T39:T41"/>
    <mergeCell ref="U39:U41"/>
    <mergeCell ref="Z42:Z44"/>
    <mergeCell ref="A45:A47"/>
    <mergeCell ref="B45:B47"/>
    <mergeCell ref="D45:D47"/>
    <mergeCell ref="F45:F47"/>
    <mergeCell ref="G45:G47"/>
    <mergeCell ref="H45:H47"/>
    <mergeCell ref="I45:I47"/>
    <mergeCell ref="J45:J47"/>
    <mergeCell ref="K45:K47"/>
    <mergeCell ref="X51:X53"/>
    <mergeCell ref="Y51:Y53"/>
    <mergeCell ref="N51:N53"/>
    <mergeCell ref="O51:O53"/>
    <mergeCell ref="P51:P53"/>
    <mergeCell ref="Q51:Q53"/>
    <mergeCell ref="R51:R53"/>
    <mergeCell ref="S51:S53"/>
    <mergeCell ref="H51:H53"/>
    <mergeCell ref="I51:I53"/>
    <mergeCell ref="J51:J53"/>
    <mergeCell ref="K51:K53"/>
    <mergeCell ref="L51:L53"/>
    <mergeCell ref="M51:M53"/>
    <mergeCell ref="A51:A53"/>
    <mergeCell ref="B51:B53"/>
    <mergeCell ref="D51:D53"/>
    <mergeCell ref="F51:F53"/>
    <mergeCell ref="G51:G53"/>
    <mergeCell ref="P48:P50"/>
    <mergeCell ref="Q48:Q50"/>
    <mergeCell ref="R48:R50"/>
    <mergeCell ref="S48:S50"/>
    <mergeCell ref="J48:J50"/>
    <mergeCell ref="K48:K50"/>
    <mergeCell ref="L48:L50"/>
    <mergeCell ref="M48:M50"/>
    <mergeCell ref="N48:N50"/>
    <mergeCell ref="O48:O50"/>
    <mergeCell ref="E51:E53"/>
    <mergeCell ref="E48:E50"/>
    <mergeCell ref="Z51:Z53"/>
    <mergeCell ref="T51:T53"/>
    <mergeCell ref="U51:U53"/>
    <mergeCell ref="V51:V53"/>
    <mergeCell ref="W51:W53"/>
    <mergeCell ref="X45:X47"/>
    <mergeCell ref="Y45:Y47"/>
    <mergeCell ref="Z45:Z47"/>
    <mergeCell ref="A48:A50"/>
    <mergeCell ref="B48:B50"/>
    <mergeCell ref="D48:D50"/>
    <mergeCell ref="F48:F50"/>
    <mergeCell ref="G48:G50"/>
    <mergeCell ref="H48:H50"/>
    <mergeCell ref="I48:I50"/>
    <mergeCell ref="R45:R47"/>
    <mergeCell ref="S45:S47"/>
    <mergeCell ref="T45:T47"/>
    <mergeCell ref="U45:U47"/>
    <mergeCell ref="V45:V47"/>
    <mergeCell ref="W45:W47"/>
    <mergeCell ref="L45:L47"/>
    <mergeCell ref="M45:M47"/>
    <mergeCell ref="N45:N47"/>
    <mergeCell ref="X42:X44"/>
    <mergeCell ref="Y42:Y44"/>
    <mergeCell ref="N42:N44"/>
    <mergeCell ref="O42:O44"/>
    <mergeCell ref="P42:P44"/>
    <mergeCell ref="Q42:Q44"/>
    <mergeCell ref="A42:A44"/>
    <mergeCell ref="B42:B44"/>
    <mergeCell ref="D42:D44"/>
    <mergeCell ref="R42:R44"/>
    <mergeCell ref="S42:S44"/>
    <mergeCell ref="K39:K41"/>
    <mergeCell ref="L39:L41"/>
    <mergeCell ref="M39:M41"/>
    <mergeCell ref="N39:N41"/>
    <mergeCell ref="O39:O41"/>
    <mergeCell ref="E42:E44"/>
    <mergeCell ref="J42:J44"/>
    <mergeCell ref="K42:K44"/>
    <mergeCell ref="L42:L44"/>
    <mergeCell ref="M42:M44"/>
    <mergeCell ref="H42:H44"/>
    <mergeCell ref="I42:I44"/>
    <mergeCell ref="F42:F44"/>
    <mergeCell ref="G42:G44"/>
    <mergeCell ref="Y36:Y38"/>
    <mergeCell ref="Z36:Z38"/>
    <mergeCell ref="A39:A41"/>
    <mergeCell ref="B39:B41"/>
    <mergeCell ref="D39:D41"/>
    <mergeCell ref="F39:F41"/>
    <mergeCell ref="G39:G41"/>
    <mergeCell ref="H39:H41"/>
    <mergeCell ref="I39:I41"/>
    <mergeCell ref="M36:M38"/>
    <mergeCell ref="O36:O38"/>
    <mergeCell ref="P36:P38"/>
    <mergeCell ref="Q36:Q38"/>
    <mergeCell ref="R36:R38"/>
    <mergeCell ref="S36:S38"/>
    <mergeCell ref="A36:A38"/>
    <mergeCell ref="B36:B38"/>
    <mergeCell ref="D36:D38"/>
    <mergeCell ref="F36:F38"/>
    <mergeCell ref="E36:E38"/>
    <mergeCell ref="E39:E41"/>
    <mergeCell ref="V39:V41"/>
    <mergeCell ref="W39:W41"/>
    <mergeCell ref="X39:X41"/>
    <mergeCell ref="Y30:Y32"/>
    <mergeCell ref="Z30:Z32"/>
    <mergeCell ref="Y33:Y35"/>
    <mergeCell ref="Z33:Z35"/>
    <mergeCell ref="Y24:Y26"/>
    <mergeCell ref="Z24:Z26"/>
    <mergeCell ref="Y27:Y29"/>
    <mergeCell ref="Z27:Z29"/>
    <mergeCell ref="Y18:Y20"/>
    <mergeCell ref="Z18:Z20"/>
    <mergeCell ref="Y21:Y23"/>
    <mergeCell ref="Z21:Z23"/>
    <mergeCell ref="Y12:Y14"/>
    <mergeCell ref="Z12:Z14"/>
    <mergeCell ref="Y15:Y17"/>
    <mergeCell ref="Z15:Z17"/>
    <mergeCell ref="Y9:Y11"/>
    <mergeCell ref="Z9:Z11"/>
    <mergeCell ref="S7:S8"/>
    <mergeCell ref="L9:L11"/>
    <mergeCell ref="M9:M11"/>
    <mergeCell ref="O9:O11"/>
    <mergeCell ref="P9:P11"/>
    <mergeCell ref="Q9:Q11"/>
    <mergeCell ref="R9:R11"/>
    <mergeCell ref="S9:S11"/>
    <mergeCell ref="W7:W8"/>
    <mergeCell ref="X7:X8"/>
    <mergeCell ref="W12:W14"/>
    <mergeCell ref="X12:X14"/>
    <mergeCell ref="T12:T14"/>
    <mergeCell ref="W9:W11"/>
    <mergeCell ref="X9:X11"/>
    <mergeCell ref="T9:T11"/>
    <mergeCell ref="X15:X17"/>
    <mergeCell ref="N15:N17"/>
    <mergeCell ref="Q21:Q23"/>
    <mergeCell ref="R21:R23"/>
    <mergeCell ref="S21:S23"/>
    <mergeCell ref="Q15:Q17"/>
    <mergeCell ref="R15:R17"/>
    <mergeCell ref="S15:S17"/>
    <mergeCell ref="M15:M17"/>
    <mergeCell ref="O15:O17"/>
    <mergeCell ref="P15:P17"/>
    <mergeCell ref="G12:G14"/>
    <mergeCell ref="H12:H14"/>
    <mergeCell ref="V27:V29"/>
    <mergeCell ref="L27:L29"/>
    <mergeCell ref="K7:K8"/>
    <mergeCell ref="N7:N8"/>
    <mergeCell ref="V7:V8"/>
    <mergeCell ref="K9:K11"/>
    <mergeCell ref="N9:N11"/>
    <mergeCell ref="V9:V11"/>
    <mergeCell ref="L7:L8"/>
    <mergeCell ref="M7:M8"/>
    <mergeCell ref="U9:U11"/>
    <mergeCell ref="T7:T8"/>
    <mergeCell ref="U7:U8"/>
    <mergeCell ref="O7:O8"/>
    <mergeCell ref="P7:P8"/>
    <mergeCell ref="Q7:Q8"/>
    <mergeCell ref="R7:R8"/>
    <mergeCell ref="K15:K17"/>
    <mergeCell ref="V15:V17"/>
    <mergeCell ref="I12:I14"/>
    <mergeCell ref="O27:O29"/>
    <mergeCell ref="P27:P29"/>
    <mergeCell ref="J12:J14"/>
    <mergeCell ref="K12:K14"/>
    <mergeCell ref="N12:N14"/>
    <mergeCell ref="V12:V14"/>
    <mergeCell ref="L12:L14"/>
    <mergeCell ref="M12:M14"/>
    <mergeCell ref="O12:O14"/>
    <mergeCell ref="P12:P14"/>
    <mergeCell ref="Q12:Q14"/>
    <mergeCell ref="R12:R14"/>
    <mergeCell ref="S12:S14"/>
    <mergeCell ref="U12:U14"/>
    <mergeCell ref="K36:K38"/>
    <mergeCell ref="N36:N38"/>
    <mergeCell ref="V36:V38"/>
    <mergeCell ref="L36:L38"/>
    <mergeCell ref="U33:U35"/>
    <mergeCell ref="T30:T32"/>
    <mergeCell ref="U30:U32"/>
    <mergeCell ref="R30:R32"/>
    <mergeCell ref="S30:S32"/>
    <mergeCell ref="K30:K32"/>
    <mergeCell ref="N30:N32"/>
    <mergeCell ref="V30:V32"/>
    <mergeCell ref="L30:L32"/>
    <mergeCell ref="M30:M32"/>
    <mergeCell ref="O30:O32"/>
    <mergeCell ref="P30:P32"/>
    <mergeCell ref="Q30:Q32"/>
    <mergeCell ref="G36:G38"/>
    <mergeCell ref="H36:H38"/>
    <mergeCell ref="H33:H35"/>
    <mergeCell ref="I33:I35"/>
    <mergeCell ref="J33:J35"/>
    <mergeCell ref="W33:W35"/>
    <mergeCell ref="X33:X35"/>
    <mergeCell ref="T33:T35"/>
    <mergeCell ref="K33:K35"/>
    <mergeCell ref="N33:N35"/>
    <mergeCell ref="V33:V35"/>
    <mergeCell ref="L33:L35"/>
    <mergeCell ref="M33:M35"/>
    <mergeCell ref="O33:O35"/>
    <mergeCell ref="P33:P35"/>
    <mergeCell ref="Q33:Q35"/>
    <mergeCell ref="R33:R35"/>
    <mergeCell ref="S33:S35"/>
    <mergeCell ref="I36:I38"/>
    <mergeCell ref="J36:J38"/>
    <mergeCell ref="W36:W38"/>
    <mergeCell ref="X36:X38"/>
    <mergeCell ref="T36:T38"/>
    <mergeCell ref="U36:U38"/>
    <mergeCell ref="K27:K29"/>
    <mergeCell ref="M27:M29"/>
    <mergeCell ref="A33:A35"/>
    <mergeCell ref="B33:B35"/>
    <mergeCell ref="D33:D35"/>
    <mergeCell ref="F33:F35"/>
    <mergeCell ref="G33:G35"/>
    <mergeCell ref="G30:G32"/>
    <mergeCell ref="H30:H32"/>
    <mergeCell ref="I30:I32"/>
    <mergeCell ref="J30:J32"/>
    <mergeCell ref="E33:E35"/>
    <mergeCell ref="A30:A32"/>
    <mergeCell ref="B30:B32"/>
    <mergeCell ref="D30:D32"/>
    <mergeCell ref="F30:F32"/>
    <mergeCell ref="E30:E32"/>
    <mergeCell ref="G27:G29"/>
    <mergeCell ref="H27:H29"/>
    <mergeCell ref="I27:I29"/>
    <mergeCell ref="J27:J29"/>
    <mergeCell ref="E27:E29"/>
    <mergeCell ref="F27:F29"/>
    <mergeCell ref="A27:A29"/>
    <mergeCell ref="W30:W32"/>
    <mergeCell ref="X30:X32"/>
    <mergeCell ref="X27:X29"/>
    <mergeCell ref="T27:T29"/>
    <mergeCell ref="U27:U29"/>
    <mergeCell ref="M24:M26"/>
    <mergeCell ref="O24:O26"/>
    <mergeCell ref="P24:P26"/>
    <mergeCell ref="Q24:Q26"/>
    <mergeCell ref="R24:R26"/>
    <mergeCell ref="S24:S26"/>
    <mergeCell ref="W27:W29"/>
    <mergeCell ref="Q27:Q29"/>
    <mergeCell ref="R27:R29"/>
    <mergeCell ref="S27:S29"/>
    <mergeCell ref="X24:X26"/>
    <mergeCell ref="T24:T26"/>
    <mergeCell ref="N27:N29"/>
    <mergeCell ref="D21:D23"/>
    <mergeCell ref="F21:F23"/>
    <mergeCell ref="G21:G23"/>
    <mergeCell ref="I24:I26"/>
    <mergeCell ref="J24:J26"/>
    <mergeCell ref="W15:W17"/>
    <mergeCell ref="G18:G20"/>
    <mergeCell ref="W21:W23"/>
    <mergeCell ref="H18:H20"/>
    <mergeCell ref="I18:I20"/>
    <mergeCell ref="W24:W26"/>
    <mergeCell ref="U24:U26"/>
    <mergeCell ref="K24:K26"/>
    <mergeCell ref="N24:N26"/>
    <mergeCell ref="V24:V26"/>
    <mergeCell ref="L24:L26"/>
    <mergeCell ref="J18:J20"/>
    <mergeCell ref="G24:G26"/>
    <mergeCell ref="H24:H26"/>
    <mergeCell ref="H21:H23"/>
    <mergeCell ref="I21:I23"/>
    <mergeCell ref="J21:J23"/>
    <mergeCell ref="T15:T17"/>
    <mergeCell ref="U15:U17"/>
    <mergeCell ref="X21:X23"/>
    <mergeCell ref="T21:T23"/>
    <mergeCell ref="K21:K23"/>
    <mergeCell ref="N21:N23"/>
    <mergeCell ref="V21:V23"/>
    <mergeCell ref="L21:L23"/>
    <mergeCell ref="T18:T20"/>
    <mergeCell ref="U18:U20"/>
    <mergeCell ref="U21:U23"/>
    <mergeCell ref="K18:K20"/>
    <mergeCell ref="N18:N20"/>
    <mergeCell ref="V18:V20"/>
    <mergeCell ref="W18:W20"/>
    <mergeCell ref="X18:X20"/>
    <mergeCell ref="L18:L20"/>
    <mergeCell ref="M18:M20"/>
    <mergeCell ref="O18:O20"/>
    <mergeCell ref="P18:P20"/>
    <mergeCell ref="Q18:Q20"/>
    <mergeCell ref="R18:R20"/>
    <mergeCell ref="S18:S20"/>
    <mergeCell ref="M21:M23"/>
    <mergeCell ref="O21:O23"/>
    <mergeCell ref="P21:P23"/>
    <mergeCell ref="A18:A20"/>
    <mergeCell ref="B18:B20"/>
    <mergeCell ref="D18:D20"/>
    <mergeCell ref="F18:F20"/>
    <mergeCell ref="F15:F17"/>
    <mergeCell ref="A15:A17"/>
    <mergeCell ref="B15:B17"/>
    <mergeCell ref="D15:D17"/>
    <mergeCell ref="L15:L17"/>
    <mergeCell ref="G15:G17"/>
    <mergeCell ref="H15:H17"/>
    <mergeCell ref="I15:I17"/>
    <mergeCell ref="J15:J17"/>
    <mergeCell ref="G9:G11"/>
    <mergeCell ref="D9:D11"/>
    <mergeCell ref="G7:G8"/>
    <mergeCell ref="H7:H8"/>
    <mergeCell ref="I7:I8"/>
    <mergeCell ref="J7:J8"/>
    <mergeCell ref="A7:A8"/>
    <mergeCell ref="B7:B8"/>
    <mergeCell ref="D7:D8"/>
    <mergeCell ref="H9:H11"/>
    <mergeCell ref="I9:I11"/>
    <mergeCell ref="J9:J11"/>
    <mergeCell ref="C7:C8"/>
    <mergeCell ref="C9:C11"/>
    <mergeCell ref="B27:B29"/>
    <mergeCell ref="D27:D29"/>
    <mergeCell ref="A21:A23"/>
    <mergeCell ref="B21:B23"/>
    <mergeCell ref="A24:A26"/>
    <mergeCell ref="B24:B26"/>
    <mergeCell ref="D24:D26"/>
    <mergeCell ref="F7:F8"/>
    <mergeCell ref="A6:E6"/>
    <mergeCell ref="E7:E8"/>
    <mergeCell ref="E9:E11"/>
    <mergeCell ref="E12:E14"/>
    <mergeCell ref="E15:E17"/>
    <mergeCell ref="E18:E20"/>
    <mergeCell ref="E21:E23"/>
    <mergeCell ref="E24:E26"/>
    <mergeCell ref="A12:A14"/>
    <mergeCell ref="B12:B14"/>
    <mergeCell ref="D12:D14"/>
    <mergeCell ref="F12:F14"/>
    <mergeCell ref="F24:F26"/>
    <mergeCell ref="A9:A11"/>
    <mergeCell ref="B9:B11"/>
    <mergeCell ref="F9:F11"/>
  </mergeCells>
  <conditionalFormatting sqref="B9:Z68">
    <cfRule type="expression" dxfId="230" priority="1">
      <formula>IF($E9="No aplica",1,0)</formula>
    </cfRule>
  </conditionalFormatting>
  <conditionalFormatting sqref="Z9">
    <cfRule type="cellIs" dxfId="229" priority="103" operator="equal">
      <formula>"Catastrófico"</formula>
    </cfRule>
    <cfRule type="cellIs" dxfId="228" priority="104" operator="equal">
      <formula>"Mayor"</formula>
    </cfRule>
    <cfRule type="cellIs" dxfId="227" priority="105" operator="equal">
      <formula>"Moderado"</formula>
    </cfRule>
    <cfRule type="cellIs" dxfId="226" priority="106" operator="equal">
      <formula>"Menor"</formula>
    </cfRule>
    <cfRule type="cellIs" dxfId="225" priority="107" operator="equal">
      <formula>"Leve"</formula>
    </cfRule>
  </conditionalFormatting>
  <conditionalFormatting sqref="Z12 Z15 Z18 Z21 Z24 Z27 Z30 Z33 Z36 Z39 Z42 Z45 Z48 Z51 Z54 Z57 Z60 Z63 Z66">
    <cfRule type="cellIs" dxfId="224" priority="4" operator="equal">
      <formula>"Catastrófico"</formula>
    </cfRule>
    <cfRule type="cellIs" dxfId="223" priority="5" operator="equal">
      <formula>"Mayor"</formula>
    </cfRule>
    <cfRule type="cellIs" dxfId="222" priority="6" operator="equal">
      <formula>"Moderado"</formula>
    </cfRule>
    <cfRule type="cellIs" dxfId="221" priority="7" operator="equal">
      <formula>"Menor"</formula>
    </cfRule>
    <cfRule type="cellIs" dxfId="220" priority="8" operator="equal">
      <formula>"Leve"</formula>
    </cfRule>
  </conditionalFormatting>
  <dataValidations count="1">
    <dataValidation type="list" allowBlank="1" showInputMessage="1" showErrorMessage="1" sqref="F9:X68">
      <formula1>IF(OR($D9="No aplica",$D9=""),"",SI_NO)</formula1>
    </dataValidation>
  </dataValidations>
  <pageMargins left="0.70866141732283472" right="0.70866141732283472" top="0.74803149606299213" bottom="0.74803149606299213" header="0.31496062992125984" footer="0.31496062992125984"/>
  <pageSetup scale="29" fitToHeight="0" orientation="landscape"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view="pageBreakPreview" zoomScale="80" zoomScaleNormal="80" zoomScaleSheetLayoutView="80" workbookViewId="0">
      <pane xSplit="2" ySplit="8" topLeftCell="C9" activePane="bottomRight" state="frozen"/>
      <selection pane="topRight" activeCell="C1" sqref="C1"/>
      <selection pane="bottomLeft" activeCell="A9" sqref="A9"/>
      <selection pane="bottomRight" activeCell="B9" sqref="B9:B11"/>
    </sheetView>
  </sheetViews>
  <sheetFormatPr baseColWidth="10" defaultColWidth="0" defaultRowHeight="16.5" zeroHeight="1" x14ac:dyDescent="0.3"/>
  <cols>
    <col min="1" max="1" width="4" style="16" bestFit="1" customWidth="1"/>
    <col min="2" max="3" width="18.85546875" style="16" customWidth="1"/>
    <col min="4" max="4" width="27.42578125" style="16" customWidth="1"/>
    <col min="5" max="5" width="25.140625" style="16" customWidth="1"/>
    <col min="6" max="6" width="19.5703125" style="16" customWidth="1"/>
    <col min="7" max="7" width="22.7109375" style="16" customWidth="1"/>
    <col min="8" max="8" width="29.42578125" style="16" customWidth="1"/>
    <col min="9" max="9" width="20.28515625" style="16" customWidth="1"/>
    <col min="10" max="10" width="42" style="16" customWidth="1"/>
    <col min="11" max="12" width="26.28515625" style="16" customWidth="1"/>
    <col min="13" max="13" width="3.85546875" style="9" customWidth="1"/>
    <col min="14" max="16" width="11.42578125" style="9" hidden="1" customWidth="1"/>
    <col min="17" max="16384" width="11.42578125" style="9" hidden="1"/>
  </cols>
  <sheetData>
    <row r="1" spans="1:16" ht="19.5" customHeight="1" x14ac:dyDescent="0.3">
      <c r="A1" s="148"/>
      <c r="B1" s="149"/>
      <c r="C1" s="147" t="s">
        <v>138</v>
      </c>
      <c r="D1" s="147"/>
      <c r="E1" s="147"/>
      <c r="F1" s="147"/>
      <c r="G1" s="147"/>
      <c r="H1" s="147"/>
      <c r="I1" s="147"/>
      <c r="J1" s="147"/>
      <c r="K1" s="156" t="s">
        <v>309</v>
      </c>
      <c r="L1" s="156"/>
      <c r="M1" s="8"/>
      <c r="N1" s="8"/>
      <c r="O1" s="8"/>
      <c r="P1" s="8"/>
    </row>
    <row r="2" spans="1:16" ht="19.5" customHeight="1" x14ac:dyDescent="0.3">
      <c r="A2" s="150"/>
      <c r="B2" s="151"/>
      <c r="C2" s="147"/>
      <c r="D2" s="147"/>
      <c r="E2" s="147"/>
      <c r="F2" s="147"/>
      <c r="G2" s="147"/>
      <c r="H2" s="147"/>
      <c r="I2" s="147"/>
      <c r="J2" s="147"/>
      <c r="K2" s="156" t="s">
        <v>310</v>
      </c>
      <c r="L2" s="156"/>
      <c r="M2" s="8"/>
      <c r="N2" s="8"/>
      <c r="O2" s="8"/>
      <c r="P2" s="8"/>
    </row>
    <row r="3" spans="1:16" ht="19.5" customHeight="1" x14ac:dyDescent="0.3">
      <c r="A3" s="150"/>
      <c r="B3" s="151"/>
      <c r="C3" s="147"/>
      <c r="D3" s="147"/>
      <c r="E3" s="147"/>
      <c r="F3" s="147"/>
      <c r="G3" s="147"/>
      <c r="H3" s="147"/>
      <c r="I3" s="147"/>
      <c r="J3" s="147"/>
      <c r="K3" s="156" t="s">
        <v>355</v>
      </c>
      <c r="L3" s="156"/>
      <c r="M3" s="8"/>
      <c r="N3" s="8"/>
      <c r="O3" s="8"/>
      <c r="P3" s="8"/>
    </row>
    <row r="4" spans="1:16" ht="19.5" customHeight="1" x14ac:dyDescent="0.3">
      <c r="A4" s="152"/>
      <c r="B4" s="153"/>
      <c r="C4" s="147"/>
      <c r="D4" s="147"/>
      <c r="E4" s="147"/>
      <c r="F4" s="147"/>
      <c r="G4" s="147"/>
      <c r="H4" s="147"/>
      <c r="I4" s="147"/>
      <c r="J4" s="147"/>
      <c r="K4" s="156" t="s">
        <v>366</v>
      </c>
      <c r="L4" s="156"/>
      <c r="M4" s="8"/>
      <c r="N4" s="8"/>
      <c r="O4" s="8"/>
      <c r="P4" s="8"/>
    </row>
    <row r="5" spans="1:16" ht="10.5" customHeight="1" x14ac:dyDescent="0.3">
      <c r="A5" s="10"/>
      <c r="B5" s="10"/>
      <c r="C5" s="10"/>
      <c r="D5" s="10"/>
      <c r="E5" s="10"/>
      <c r="F5" s="10"/>
      <c r="G5" s="10"/>
      <c r="H5" s="10"/>
      <c r="I5" s="10"/>
      <c r="J5" s="10"/>
      <c r="K5" s="10"/>
      <c r="L5" s="10"/>
      <c r="M5" s="8"/>
      <c r="N5" s="8"/>
      <c r="O5" s="8"/>
      <c r="P5" s="8"/>
    </row>
    <row r="6" spans="1:16" ht="24.4" customHeight="1" x14ac:dyDescent="0.3">
      <c r="A6" s="157" t="s">
        <v>88</v>
      </c>
      <c r="B6" s="158"/>
      <c r="C6" s="158"/>
      <c r="D6" s="158"/>
      <c r="E6" s="158"/>
      <c r="F6" s="158"/>
      <c r="G6" s="159"/>
      <c r="H6" s="139" t="s">
        <v>137</v>
      </c>
      <c r="I6" s="139"/>
      <c r="J6" s="139"/>
      <c r="K6" s="139"/>
      <c r="L6" s="139"/>
      <c r="M6" s="8"/>
      <c r="N6" s="8"/>
      <c r="O6" s="8"/>
      <c r="P6" s="8"/>
    </row>
    <row r="7" spans="1:16" ht="25.15" customHeight="1" x14ac:dyDescent="0.3">
      <c r="A7" s="141" t="s">
        <v>74</v>
      </c>
      <c r="B7" s="140" t="s">
        <v>28</v>
      </c>
      <c r="C7" s="140" t="s">
        <v>249</v>
      </c>
      <c r="D7" s="140" t="s">
        <v>1</v>
      </c>
      <c r="E7" s="140" t="s">
        <v>73</v>
      </c>
      <c r="F7" s="146" t="s">
        <v>2</v>
      </c>
      <c r="G7" s="146" t="s">
        <v>5</v>
      </c>
      <c r="H7" s="155" t="s">
        <v>122</v>
      </c>
      <c r="I7" s="155" t="s">
        <v>123</v>
      </c>
      <c r="J7" s="140" t="s">
        <v>135</v>
      </c>
      <c r="K7" s="155" t="s">
        <v>124</v>
      </c>
      <c r="L7" s="155" t="s">
        <v>125</v>
      </c>
      <c r="M7" s="8"/>
      <c r="N7" s="8"/>
      <c r="O7" s="8"/>
      <c r="P7" s="8"/>
    </row>
    <row r="8" spans="1:16" ht="25.15" customHeight="1" x14ac:dyDescent="0.3">
      <c r="A8" s="141"/>
      <c r="B8" s="140"/>
      <c r="C8" s="140"/>
      <c r="D8" s="140"/>
      <c r="E8" s="140"/>
      <c r="F8" s="146"/>
      <c r="G8" s="146"/>
      <c r="H8" s="155"/>
      <c r="I8" s="155"/>
      <c r="J8" s="140"/>
      <c r="K8" s="155"/>
      <c r="L8" s="155"/>
      <c r="M8" s="12"/>
      <c r="N8" s="12"/>
      <c r="O8" s="12"/>
      <c r="P8" s="12"/>
    </row>
    <row r="9" spans="1:16" ht="16.5" customHeight="1" x14ac:dyDescent="0.3">
      <c r="A9" s="137">
        <v>1</v>
      </c>
      <c r="B9" s="103"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103"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103"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103"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103"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103"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122"/>
      <c r="I9" s="122"/>
      <c r="J9" s="154"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22"/>
      <c r="L9" s="122"/>
      <c r="M9" s="13"/>
      <c r="N9" s="13"/>
      <c r="O9" s="13"/>
      <c r="P9" s="13"/>
    </row>
    <row r="10" spans="1:16" x14ac:dyDescent="0.3">
      <c r="A10" s="137"/>
      <c r="B10" s="103"/>
      <c r="C10" s="103"/>
      <c r="D10" s="103"/>
      <c r="E10" s="103"/>
      <c r="F10" s="103"/>
      <c r="G10" s="103"/>
      <c r="H10" s="122"/>
      <c r="I10" s="122"/>
      <c r="J10" s="154"/>
      <c r="K10" s="122"/>
      <c r="L10" s="122"/>
      <c r="M10" s="8"/>
      <c r="N10" s="8"/>
      <c r="O10" s="8"/>
      <c r="P10" s="8"/>
    </row>
    <row r="11" spans="1:16" x14ac:dyDescent="0.3">
      <c r="A11" s="137"/>
      <c r="B11" s="103"/>
      <c r="C11" s="103"/>
      <c r="D11" s="103"/>
      <c r="E11" s="103"/>
      <c r="F11" s="103"/>
      <c r="G11" s="103"/>
      <c r="H11" s="122"/>
      <c r="I11" s="122"/>
      <c r="J11" s="154"/>
      <c r="K11" s="122"/>
      <c r="L11" s="122"/>
      <c r="M11" s="8"/>
      <c r="N11" s="8"/>
      <c r="O11" s="8"/>
      <c r="P11" s="8"/>
    </row>
    <row r="12" spans="1:16" ht="16.5" customHeight="1" x14ac:dyDescent="0.3">
      <c r="A12" s="137">
        <v>2</v>
      </c>
      <c r="B12" s="103"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103"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103"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103"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103"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103"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122"/>
      <c r="I12" s="122"/>
      <c r="J12" s="154" t="str">
        <f t="shared" ref="J12" si="0">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22"/>
      <c r="L12" s="122"/>
      <c r="M12" s="8"/>
      <c r="N12" s="8"/>
      <c r="O12" s="8"/>
      <c r="P12" s="8"/>
    </row>
    <row r="13" spans="1:16" x14ac:dyDescent="0.3">
      <c r="A13" s="137"/>
      <c r="B13" s="103"/>
      <c r="C13" s="103"/>
      <c r="D13" s="103"/>
      <c r="E13" s="103"/>
      <c r="F13" s="103"/>
      <c r="G13" s="103"/>
      <c r="H13" s="122"/>
      <c r="I13" s="122"/>
      <c r="J13" s="154"/>
      <c r="K13" s="122"/>
      <c r="L13" s="122"/>
      <c r="M13" s="8"/>
      <c r="N13" s="8"/>
      <c r="O13" s="8"/>
      <c r="P13" s="8"/>
    </row>
    <row r="14" spans="1:16" x14ac:dyDescent="0.3">
      <c r="A14" s="137"/>
      <c r="B14" s="103"/>
      <c r="C14" s="103"/>
      <c r="D14" s="103"/>
      <c r="E14" s="103"/>
      <c r="F14" s="103"/>
      <c r="G14" s="103"/>
      <c r="H14" s="122"/>
      <c r="I14" s="122"/>
      <c r="J14" s="154"/>
      <c r="K14" s="122"/>
      <c r="L14" s="122"/>
      <c r="M14" s="8"/>
      <c r="N14" s="8"/>
      <c r="O14" s="8"/>
      <c r="P14" s="8"/>
    </row>
    <row r="15" spans="1:16" ht="16.5" customHeight="1" x14ac:dyDescent="0.3">
      <c r="A15" s="137">
        <v>3</v>
      </c>
      <c r="B15" s="103"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
      </c>
      <c r="C15" s="103"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
      </c>
      <c r="D15" s="103"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
      </c>
      <c r="E15" s="103"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
      </c>
      <c r="F15" s="103"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
      </c>
      <c r="G15" s="103"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
      </c>
      <c r="H15" s="122"/>
      <c r="I15" s="122"/>
      <c r="J15" s="154" t="str">
        <f t="shared" ref="J15" si="1">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22"/>
      <c r="L15" s="122"/>
      <c r="M15" s="8"/>
      <c r="N15" s="8"/>
      <c r="O15" s="8"/>
      <c r="P15" s="8"/>
    </row>
    <row r="16" spans="1:16" x14ac:dyDescent="0.3">
      <c r="A16" s="137"/>
      <c r="B16" s="103"/>
      <c r="C16" s="103"/>
      <c r="D16" s="103"/>
      <c r="E16" s="103"/>
      <c r="F16" s="103"/>
      <c r="G16" s="103"/>
      <c r="H16" s="122"/>
      <c r="I16" s="122"/>
      <c r="J16" s="154"/>
      <c r="K16" s="122"/>
      <c r="L16" s="122"/>
      <c r="M16" s="8"/>
      <c r="N16" s="8"/>
      <c r="O16" s="8"/>
      <c r="P16" s="8"/>
    </row>
    <row r="17" spans="1:16" x14ac:dyDescent="0.3">
      <c r="A17" s="137"/>
      <c r="B17" s="103"/>
      <c r="C17" s="103"/>
      <c r="D17" s="103"/>
      <c r="E17" s="103"/>
      <c r="F17" s="103"/>
      <c r="G17" s="103"/>
      <c r="H17" s="122"/>
      <c r="I17" s="122"/>
      <c r="J17" s="154"/>
      <c r="K17" s="122"/>
      <c r="L17" s="122"/>
      <c r="M17" s="8"/>
      <c r="N17" s="8"/>
      <c r="O17" s="8"/>
      <c r="P17" s="8"/>
    </row>
    <row r="18" spans="1:16" ht="16.5" customHeight="1" x14ac:dyDescent="0.3">
      <c r="A18" s="137">
        <v>4</v>
      </c>
      <c r="B18" s="103"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
      </c>
      <c r="C18" s="103"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
      </c>
      <c r="D18" s="103"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
      </c>
      <c r="E18" s="103"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
      </c>
      <c r="F18" s="103"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
      </c>
      <c r="G18" s="103"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
      </c>
      <c r="H18" s="122"/>
      <c r="I18" s="122"/>
      <c r="J18" s="154" t="str">
        <f t="shared" ref="J18" si="2">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22"/>
      <c r="L18" s="122"/>
      <c r="M18" s="8"/>
      <c r="N18" s="8"/>
      <c r="O18" s="8"/>
      <c r="P18" s="8"/>
    </row>
    <row r="19" spans="1:16" x14ac:dyDescent="0.3">
      <c r="A19" s="137"/>
      <c r="B19" s="103"/>
      <c r="C19" s="103"/>
      <c r="D19" s="103"/>
      <c r="E19" s="103"/>
      <c r="F19" s="103"/>
      <c r="G19" s="103"/>
      <c r="H19" s="122"/>
      <c r="I19" s="122"/>
      <c r="J19" s="154"/>
      <c r="K19" s="122"/>
      <c r="L19" s="122"/>
      <c r="M19" s="8"/>
      <c r="N19" s="8"/>
      <c r="O19" s="8"/>
      <c r="P19" s="8"/>
    </row>
    <row r="20" spans="1:16" x14ac:dyDescent="0.3">
      <c r="A20" s="137"/>
      <c r="B20" s="103"/>
      <c r="C20" s="103"/>
      <c r="D20" s="103"/>
      <c r="E20" s="103"/>
      <c r="F20" s="103"/>
      <c r="G20" s="103"/>
      <c r="H20" s="122"/>
      <c r="I20" s="122"/>
      <c r="J20" s="154"/>
      <c r="K20" s="122"/>
      <c r="L20" s="122"/>
      <c r="M20" s="8"/>
      <c r="N20" s="8"/>
      <c r="O20" s="8"/>
      <c r="P20" s="8"/>
    </row>
    <row r="21" spans="1:16" ht="16.5" customHeight="1" x14ac:dyDescent="0.3">
      <c r="A21" s="137">
        <v>5</v>
      </c>
      <c r="B21" s="103"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
      </c>
      <c r="C21" s="103"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
      </c>
      <c r="D21" s="103"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
      </c>
      <c r="E21" s="103"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
      </c>
      <c r="F21" s="103"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
      </c>
      <c r="G21" s="103"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
      </c>
      <c r="H21" s="122"/>
      <c r="I21" s="122"/>
      <c r="J21" s="154" t="str">
        <f t="shared" ref="J21" si="3">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22"/>
      <c r="L21" s="122"/>
      <c r="M21" s="8"/>
      <c r="N21" s="8"/>
      <c r="O21" s="8"/>
      <c r="P21" s="8"/>
    </row>
    <row r="22" spans="1:16" x14ac:dyDescent="0.3">
      <c r="A22" s="137"/>
      <c r="B22" s="103"/>
      <c r="C22" s="103"/>
      <c r="D22" s="103"/>
      <c r="E22" s="103"/>
      <c r="F22" s="103"/>
      <c r="G22" s="103"/>
      <c r="H22" s="122"/>
      <c r="I22" s="122"/>
      <c r="J22" s="154"/>
      <c r="K22" s="122"/>
      <c r="L22" s="122"/>
      <c r="M22" s="8"/>
      <c r="N22" s="8"/>
      <c r="O22" s="8"/>
      <c r="P22" s="8"/>
    </row>
    <row r="23" spans="1:16" x14ac:dyDescent="0.3">
      <c r="A23" s="137"/>
      <c r="B23" s="103"/>
      <c r="C23" s="103"/>
      <c r="D23" s="103"/>
      <c r="E23" s="103"/>
      <c r="F23" s="103"/>
      <c r="G23" s="103"/>
      <c r="H23" s="122"/>
      <c r="I23" s="122"/>
      <c r="J23" s="154"/>
      <c r="K23" s="122"/>
      <c r="L23" s="122"/>
      <c r="M23" s="8"/>
      <c r="N23" s="8"/>
      <c r="O23" s="8"/>
      <c r="P23" s="8"/>
    </row>
    <row r="24" spans="1:16" ht="16.5" customHeight="1" x14ac:dyDescent="0.3">
      <c r="A24" s="137">
        <v>6</v>
      </c>
      <c r="B24" s="103"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
      </c>
      <c r="C24" s="103"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
      </c>
      <c r="D24" s="103"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
      </c>
      <c r="E24" s="103"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
      </c>
      <c r="F24" s="103"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
      </c>
      <c r="G24" s="103"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
      </c>
      <c r="H24" s="122"/>
      <c r="I24" s="122"/>
      <c r="J24" s="154" t="str">
        <f t="shared" ref="J24" si="4">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22"/>
      <c r="L24" s="122"/>
      <c r="M24" s="8"/>
      <c r="N24" s="8"/>
      <c r="O24" s="8"/>
      <c r="P24" s="8"/>
    </row>
    <row r="25" spans="1:16" x14ac:dyDescent="0.3">
      <c r="A25" s="137"/>
      <c r="B25" s="103"/>
      <c r="C25" s="103"/>
      <c r="D25" s="103"/>
      <c r="E25" s="103"/>
      <c r="F25" s="103"/>
      <c r="G25" s="103"/>
      <c r="H25" s="122"/>
      <c r="I25" s="122"/>
      <c r="J25" s="154"/>
      <c r="K25" s="122"/>
      <c r="L25" s="122"/>
      <c r="M25" s="8"/>
      <c r="N25" s="8"/>
      <c r="O25" s="8"/>
      <c r="P25" s="8"/>
    </row>
    <row r="26" spans="1:16" x14ac:dyDescent="0.3">
      <c r="A26" s="137"/>
      <c r="B26" s="103"/>
      <c r="C26" s="103"/>
      <c r="D26" s="103"/>
      <c r="E26" s="103"/>
      <c r="F26" s="103"/>
      <c r="G26" s="103"/>
      <c r="H26" s="122"/>
      <c r="I26" s="122"/>
      <c r="J26" s="154"/>
      <c r="K26" s="122"/>
      <c r="L26" s="122"/>
      <c r="M26" s="8"/>
      <c r="N26" s="8"/>
      <c r="O26" s="8"/>
      <c r="P26" s="8"/>
    </row>
    <row r="27" spans="1:16" ht="16.5" customHeight="1" x14ac:dyDescent="0.3">
      <c r="A27" s="137">
        <v>7</v>
      </c>
      <c r="B27" s="103"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
      </c>
      <c r="C27" s="103"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
      </c>
      <c r="D27" s="103"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
      </c>
      <c r="E27" s="103"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
      </c>
      <c r="F27" s="103"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
      </c>
      <c r="G27" s="103"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
      </c>
      <c r="H27" s="122"/>
      <c r="I27" s="122"/>
      <c r="J27" s="154" t="str">
        <f t="shared" ref="J27" si="5">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22"/>
      <c r="L27" s="122"/>
      <c r="M27" s="8"/>
      <c r="N27" s="8"/>
      <c r="O27" s="8"/>
      <c r="P27" s="8"/>
    </row>
    <row r="28" spans="1:16" x14ac:dyDescent="0.3">
      <c r="A28" s="137"/>
      <c r="B28" s="103"/>
      <c r="C28" s="103"/>
      <c r="D28" s="103"/>
      <c r="E28" s="103"/>
      <c r="F28" s="103"/>
      <c r="G28" s="103"/>
      <c r="H28" s="122"/>
      <c r="I28" s="122"/>
      <c r="J28" s="154"/>
      <c r="K28" s="122"/>
      <c r="L28" s="122"/>
      <c r="M28" s="8"/>
      <c r="N28" s="8"/>
      <c r="O28" s="8"/>
      <c r="P28" s="8"/>
    </row>
    <row r="29" spans="1:16" x14ac:dyDescent="0.3">
      <c r="A29" s="137"/>
      <c r="B29" s="103"/>
      <c r="C29" s="103"/>
      <c r="D29" s="103"/>
      <c r="E29" s="103"/>
      <c r="F29" s="103"/>
      <c r="G29" s="103"/>
      <c r="H29" s="122"/>
      <c r="I29" s="122"/>
      <c r="J29" s="154"/>
      <c r="K29" s="122"/>
      <c r="L29" s="122"/>
      <c r="M29" s="8"/>
      <c r="N29" s="8"/>
      <c r="O29" s="8"/>
      <c r="P29" s="8"/>
    </row>
    <row r="30" spans="1:16" ht="16.5" customHeight="1" x14ac:dyDescent="0.3">
      <c r="A30" s="137">
        <v>8</v>
      </c>
      <c r="B30" s="103"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
      </c>
      <c r="C30" s="103"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
      </c>
      <c r="D30" s="103"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
      </c>
      <c r="E30" s="103"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
      </c>
      <c r="F30" s="103"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
      </c>
      <c r="G30" s="103"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
      </c>
      <c r="H30" s="122"/>
      <c r="I30" s="122"/>
      <c r="J30" s="154" t="str">
        <f t="shared" ref="J30" si="6">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22"/>
      <c r="L30" s="122"/>
      <c r="M30" s="8"/>
      <c r="N30" s="8"/>
      <c r="O30" s="8"/>
      <c r="P30" s="8"/>
    </row>
    <row r="31" spans="1:16" x14ac:dyDescent="0.3">
      <c r="A31" s="137"/>
      <c r="B31" s="103"/>
      <c r="C31" s="103"/>
      <c r="D31" s="103"/>
      <c r="E31" s="103"/>
      <c r="F31" s="103"/>
      <c r="G31" s="103"/>
      <c r="H31" s="122"/>
      <c r="I31" s="122"/>
      <c r="J31" s="154"/>
      <c r="K31" s="122"/>
      <c r="L31" s="122"/>
      <c r="M31" s="8"/>
      <c r="N31" s="8"/>
      <c r="O31" s="8"/>
      <c r="P31" s="8"/>
    </row>
    <row r="32" spans="1:16" x14ac:dyDescent="0.3">
      <c r="A32" s="137"/>
      <c r="B32" s="103"/>
      <c r="C32" s="103"/>
      <c r="D32" s="103"/>
      <c r="E32" s="103"/>
      <c r="F32" s="103"/>
      <c r="G32" s="103"/>
      <c r="H32" s="122"/>
      <c r="I32" s="122"/>
      <c r="J32" s="154"/>
      <c r="K32" s="122"/>
      <c r="L32" s="122"/>
      <c r="M32" s="8"/>
      <c r="N32" s="8"/>
      <c r="O32" s="8"/>
      <c r="P32" s="8"/>
    </row>
    <row r="33" spans="1:16" ht="16.5" customHeight="1" x14ac:dyDescent="0.3">
      <c r="A33" s="137">
        <v>9</v>
      </c>
      <c r="B33" s="103"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103"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103"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103"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103"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103"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122"/>
      <c r="I33" s="122"/>
      <c r="J33" s="154" t="str">
        <f t="shared" ref="J33" si="7">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22"/>
      <c r="L33" s="122"/>
      <c r="M33" s="8"/>
      <c r="N33" s="8"/>
      <c r="O33" s="8"/>
      <c r="P33" s="8"/>
    </row>
    <row r="34" spans="1:16" x14ac:dyDescent="0.3">
      <c r="A34" s="137"/>
      <c r="B34" s="103"/>
      <c r="C34" s="103"/>
      <c r="D34" s="103"/>
      <c r="E34" s="103"/>
      <c r="F34" s="103"/>
      <c r="G34" s="103"/>
      <c r="H34" s="122"/>
      <c r="I34" s="122"/>
      <c r="J34" s="154"/>
      <c r="K34" s="122"/>
      <c r="L34" s="122"/>
      <c r="M34" s="8"/>
      <c r="N34" s="8"/>
      <c r="O34" s="8"/>
      <c r="P34" s="8"/>
    </row>
    <row r="35" spans="1:16" x14ac:dyDescent="0.3">
      <c r="A35" s="137"/>
      <c r="B35" s="103"/>
      <c r="C35" s="103"/>
      <c r="D35" s="103"/>
      <c r="E35" s="103"/>
      <c r="F35" s="103"/>
      <c r="G35" s="103"/>
      <c r="H35" s="122"/>
      <c r="I35" s="122"/>
      <c r="J35" s="154"/>
      <c r="K35" s="122"/>
      <c r="L35" s="122"/>
      <c r="M35" s="8"/>
      <c r="N35" s="8"/>
      <c r="O35" s="8"/>
      <c r="P35" s="8"/>
    </row>
    <row r="36" spans="1:16" ht="16.5" customHeight="1" x14ac:dyDescent="0.3">
      <c r="A36" s="137">
        <v>10</v>
      </c>
      <c r="B36" s="103"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103"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103"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103"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103"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103"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122"/>
      <c r="I36" s="122"/>
      <c r="J36" s="154" t="str">
        <f t="shared" ref="J36" si="8">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22"/>
      <c r="L36" s="122"/>
      <c r="M36" s="8"/>
      <c r="N36" s="8"/>
      <c r="O36" s="8"/>
      <c r="P36" s="8"/>
    </row>
    <row r="37" spans="1:16" x14ac:dyDescent="0.3">
      <c r="A37" s="137"/>
      <c r="B37" s="103"/>
      <c r="C37" s="103"/>
      <c r="D37" s="103"/>
      <c r="E37" s="103"/>
      <c r="F37" s="103"/>
      <c r="G37" s="103"/>
      <c r="H37" s="122"/>
      <c r="I37" s="122"/>
      <c r="J37" s="154"/>
      <c r="K37" s="122"/>
      <c r="L37" s="122"/>
    </row>
    <row r="38" spans="1:16" x14ac:dyDescent="0.3">
      <c r="A38" s="137"/>
      <c r="B38" s="103"/>
      <c r="C38" s="103"/>
      <c r="D38" s="103"/>
      <c r="E38" s="103"/>
      <c r="F38" s="103"/>
      <c r="G38" s="103"/>
      <c r="H38" s="122"/>
      <c r="I38" s="122"/>
      <c r="J38" s="154"/>
      <c r="K38" s="122"/>
      <c r="L38" s="122"/>
    </row>
    <row r="39" spans="1:16" ht="16.5" customHeight="1" x14ac:dyDescent="0.3">
      <c r="A39" s="137">
        <v>11</v>
      </c>
      <c r="B39" s="103"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103"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103"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103"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103"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103"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122"/>
      <c r="I39" s="122"/>
      <c r="J39" s="154" t="str">
        <f t="shared" ref="J39" si="9">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22"/>
      <c r="L39" s="122"/>
      <c r="M39" s="8"/>
      <c r="N39" s="8"/>
      <c r="O39" s="8"/>
      <c r="P39" s="8"/>
    </row>
    <row r="40" spans="1:16" x14ac:dyDescent="0.3">
      <c r="A40" s="137"/>
      <c r="B40" s="103"/>
      <c r="C40" s="103"/>
      <c r="D40" s="103"/>
      <c r="E40" s="103"/>
      <c r="F40" s="103"/>
      <c r="G40" s="103"/>
      <c r="H40" s="122"/>
      <c r="I40" s="122"/>
      <c r="J40" s="154"/>
      <c r="K40" s="122"/>
      <c r="L40" s="122"/>
    </row>
    <row r="41" spans="1:16" x14ac:dyDescent="0.3">
      <c r="A41" s="137"/>
      <c r="B41" s="103"/>
      <c r="C41" s="103"/>
      <c r="D41" s="103"/>
      <c r="E41" s="103"/>
      <c r="F41" s="103"/>
      <c r="G41" s="103"/>
      <c r="H41" s="122"/>
      <c r="I41" s="122"/>
      <c r="J41" s="154"/>
      <c r="K41" s="122"/>
      <c r="L41" s="122"/>
    </row>
    <row r="42" spans="1:16" ht="16.5" customHeight="1" x14ac:dyDescent="0.3">
      <c r="A42" s="137">
        <v>12</v>
      </c>
      <c r="B42" s="103"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103"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103"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103"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103"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103"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122"/>
      <c r="I42" s="122"/>
      <c r="J42" s="154" t="str">
        <f t="shared" ref="J42" si="10">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22"/>
      <c r="L42" s="122"/>
      <c r="M42" s="8"/>
      <c r="N42" s="8"/>
      <c r="O42" s="8"/>
      <c r="P42" s="8"/>
    </row>
    <row r="43" spans="1:16" x14ac:dyDescent="0.3">
      <c r="A43" s="137"/>
      <c r="B43" s="103"/>
      <c r="C43" s="103"/>
      <c r="D43" s="103"/>
      <c r="E43" s="103"/>
      <c r="F43" s="103"/>
      <c r="G43" s="103"/>
      <c r="H43" s="122"/>
      <c r="I43" s="122"/>
      <c r="J43" s="154"/>
      <c r="K43" s="122"/>
      <c r="L43" s="122"/>
    </row>
    <row r="44" spans="1:16" x14ac:dyDescent="0.3">
      <c r="A44" s="137"/>
      <c r="B44" s="103"/>
      <c r="C44" s="103"/>
      <c r="D44" s="103"/>
      <c r="E44" s="103"/>
      <c r="F44" s="103"/>
      <c r="G44" s="103"/>
      <c r="H44" s="122"/>
      <c r="I44" s="122"/>
      <c r="J44" s="154"/>
      <c r="K44" s="122"/>
      <c r="L44" s="122"/>
    </row>
    <row r="45" spans="1:16" ht="16.5" customHeight="1" x14ac:dyDescent="0.3">
      <c r="A45" s="137">
        <v>13</v>
      </c>
      <c r="B45" s="103"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103"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103"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103"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103"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103"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122"/>
      <c r="I45" s="122"/>
      <c r="J45" s="154" t="str">
        <f t="shared" ref="J45" si="11">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22"/>
      <c r="L45" s="122"/>
      <c r="M45" s="8"/>
      <c r="N45" s="8"/>
      <c r="O45" s="8"/>
      <c r="P45" s="8"/>
    </row>
    <row r="46" spans="1:16" x14ac:dyDescent="0.3">
      <c r="A46" s="137"/>
      <c r="B46" s="103"/>
      <c r="C46" s="103"/>
      <c r="D46" s="103"/>
      <c r="E46" s="103"/>
      <c r="F46" s="103"/>
      <c r="G46" s="103"/>
      <c r="H46" s="122"/>
      <c r="I46" s="122"/>
      <c r="J46" s="154"/>
      <c r="K46" s="122"/>
      <c r="L46" s="122"/>
    </row>
    <row r="47" spans="1:16" x14ac:dyDescent="0.3">
      <c r="A47" s="137"/>
      <c r="B47" s="103"/>
      <c r="C47" s="103"/>
      <c r="D47" s="103"/>
      <c r="E47" s="103"/>
      <c r="F47" s="103"/>
      <c r="G47" s="103"/>
      <c r="H47" s="122"/>
      <c r="I47" s="122"/>
      <c r="J47" s="154"/>
      <c r="K47" s="122"/>
      <c r="L47" s="122"/>
    </row>
    <row r="48" spans="1:16" ht="16.5" customHeight="1" x14ac:dyDescent="0.3">
      <c r="A48" s="137">
        <v>14</v>
      </c>
      <c r="B48" s="103"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103"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103"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103"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103"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103"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122"/>
      <c r="I48" s="122"/>
      <c r="J48" s="154" t="str">
        <f t="shared" ref="J48" si="12">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22"/>
      <c r="L48" s="122"/>
      <c r="M48" s="8"/>
      <c r="N48" s="8"/>
      <c r="O48" s="8"/>
      <c r="P48" s="8"/>
    </row>
    <row r="49" spans="1:16" x14ac:dyDescent="0.3">
      <c r="A49" s="137"/>
      <c r="B49" s="103"/>
      <c r="C49" s="103"/>
      <c r="D49" s="103"/>
      <c r="E49" s="103"/>
      <c r="F49" s="103"/>
      <c r="G49" s="103"/>
      <c r="H49" s="122"/>
      <c r="I49" s="122"/>
      <c r="J49" s="154"/>
      <c r="K49" s="122"/>
      <c r="L49" s="122"/>
    </row>
    <row r="50" spans="1:16" x14ac:dyDescent="0.3">
      <c r="A50" s="137"/>
      <c r="B50" s="103"/>
      <c r="C50" s="103"/>
      <c r="D50" s="103"/>
      <c r="E50" s="103"/>
      <c r="F50" s="103"/>
      <c r="G50" s="103"/>
      <c r="H50" s="122"/>
      <c r="I50" s="122"/>
      <c r="J50" s="154"/>
      <c r="K50" s="122"/>
      <c r="L50" s="122"/>
    </row>
    <row r="51" spans="1:16" ht="16.5" customHeight="1" x14ac:dyDescent="0.3">
      <c r="A51" s="137">
        <v>15</v>
      </c>
      <c r="B51" s="103"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103"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103"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103"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103"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103"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122"/>
      <c r="I51" s="122"/>
      <c r="J51" s="154" t="str">
        <f t="shared" ref="J51" si="13">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22"/>
      <c r="L51" s="122"/>
      <c r="M51" s="8"/>
      <c r="N51" s="8"/>
      <c r="O51" s="8"/>
      <c r="P51" s="8"/>
    </row>
    <row r="52" spans="1:16" x14ac:dyDescent="0.3">
      <c r="A52" s="137"/>
      <c r="B52" s="103"/>
      <c r="C52" s="103"/>
      <c r="D52" s="103"/>
      <c r="E52" s="103"/>
      <c r="F52" s="103"/>
      <c r="G52" s="103"/>
      <c r="H52" s="122"/>
      <c r="I52" s="122"/>
      <c r="J52" s="154"/>
      <c r="K52" s="122"/>
      <c r="L52" s="122"/>
    </row>
    <row r="53" spans="1:16" x14ac:dyDescent="0.3">
      <c r="A53" s="137"/>
      <c r="B53" s="103"/>
      <c r="C53" s="103"/>
      <c r="D53" s="103"/>
      <c r="E53" s="103"/>
      <c r="F53" s="103"/>
      <c r="G53" s="103"/>
      <c r="H53" s="122"/>
      <c r="I53" s="122"/>
      <c r="J53" s="154"/>
      <c r="K53" s="122"/>
      <c r="L53" s="122"/>
    </row>
    <row r="54" spans="1:16" ht="16.5" customHeight="1" x14ac:dyDescent="0.3">
      <c r="A54" s="137">
        <v>16</v>
      </c>
      <c r="B54" s="103"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103"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103"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103"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103"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103"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122"/>
      <c r="I54" s="122"/>
      <c r="J54" s="154" t="str">
        <f t="shared" ref="J54" si="14">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22"/>
      <c r="L54" s="122"/>
      <c r="M54" s="8"/>
      <c r="N54" s="8"/>
      <c r="O54" s="8"/>
      <c r="P54" s="8"/>
    </row>
    <row r="55" spans="1:16" x14ac:dyDescent="0.3">
      <c r="A55" s="137"/>
      <c r="B55" s="103"/>
      <c r="C55" s="103"/>
      <c r="D55" s="103"/>
      <c r="E55" s="103"/>
      <c r="F55" s="103"/>
      <c r="G55" s="103"/>
      <c r="H55" s="122"/>
      <c r="I55" s="122"/>
      <c r="J55" s="154"/>
      <c r="K55" s="122"/>
      <c r="L55" s="122"/>
    </row>
    <row r="56" spans="1:16" x14ac:dyDescent="0.3">
      <c r="A56" s="137"/>
      <c r="B56" s="103"/>
      <c r="C56" s="103"/>
      <c r="D56" s="103"/>
      <c r="E56" s="103"/>
      <c r="F56" s="103"/>
      <c r="G56" s="103"/>
      <c r="H56" s="122"/>
      <c r="I56" s="122"/>
      <c r="J56" s="154"/>
      <c r="K56" s="122"/>
      <c r="L56" s="122"/>
    </row>
    <row r="57" spans="1:16" ht="16.5" customHeight="1" x14ac:dyDescent="0.3">
      <c r="A57" s="137">
        <v>17</v>
      </c>
      <c r="B57" s="103"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103"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103"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103"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103"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103"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122"/>
      <c r="I57" s="122"/>
      <c r="J57" s="154" t="str">
        <f t="shared" ref="J57" si="15">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22"/>
      <c r="L57" s="122"/>
      <c r="M57" s="8"/>
      <c r="N57" s="8"/>
      <c r="O57" s="8"/>
      <c r="P57" s="8"/>
    </row>
    <row r="58" spans="1:16" x14ac:dyDescent="0.3">
      <c r="A58" s="137"/>
      <c r="B58" s="103"/>
      <c r="C58" s="103"/>
      <c r="D58" s="103"/>
      <c r="E58" s="103"/>
      <c r="F58" s="103"/>
      <c r="G58" s="103"/>
      <c r="H58" s="122"/>
      <c r="I58" s="122"/>
      <c r="J58" s="154"/>
      <c r="K58" s="122"/>
      <c r="L58" s="122"/>
    </row>
    <row r="59" spans="1:16" x14ac:dyDescent="0.3">
      <c r="A59" s="137"/>
      <c r="B59" s="103"/>
      <c r="C59" s="103"/>
      <c r="D59" s="103"/>
      <c r="E59" s="103"/>
      <c r="F59" s="103"/>
      <c r="G59" s="103"/>
      <c r="H59" s="122"/>
      <c r="I59" s="122"/>
      <c r="J59" s="154"/>
      <c r="K59" s="122"/>
      <c r="L59" s="122"/>
    </row>
    <row r="60" spans="1:16" ht="16.5" customHeight="1" x14ac:dyDescent="0.3">
      <c r="A60" s="137">
        <v>18</v>
      </c>
      <c r="B60" s="103"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103"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103"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103"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103"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103"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122"/>
      <c r="I60" s="122"/>
      <c r="J60" s="154" t="str">
        <f t="shared" ref="J60" si="16">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22"/>
      <c r="L60" s="122"/>
      <c r="M60" s="8"/>
      <c r="N60" s="8"/>
      <c r="O60" s="8"/>
      <c r="P60" s="8"/>
    </row>
    <row r="61" spans="1:16" x14ac:dyDescent="0.3">
      <c r="A61" s="137"/>
      <c r="B61" s="103"/>
      <c r="C61" s="103"/>
      <c r="D61" s="103"/>
      <c r="E61" s="103"/>
      <c r="F61" s="103"/>
      <c r="G61" s="103"/>
      <c r="H61" s="122"/>
      <c r="I61" s="122"/>
      <c r="J61" s="154"/>
      <c r="K61" s="122"/>
      <c r="L61" s="122"/>
    </row>
    <row r="62" spans="1:16" x14ac:dyDescent="0.3">
      <c r="A62" s="137"/>
      <c r="B62" s="103"/>
      <c r="C62" s="103"/>
      <c r="D62" s="103"/>
      <c r="E62" s="103"/>
      <c r="F62" s="103"/>
      <c r="G62" s="103"/>
      <c r="H62" s="122"/>
      <c r="I62" s="122"/>
      <c r="J62" s="154"/>
      <c r="K62" s="122"/>
      <c r="L62" s="122"/>
    </row>
    <row r="63" spans="1:16" ht="16.5" customHeight="1" x14ac:dyDescent="0.3">
      <c r="A63" s="137">
        <v>19</v>
      </c>
      <c r="B63" s="103"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103"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103"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103"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103"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103"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122"/>
      <c r="I63" s="122"/>
      <c r="J63" s="154" t="str">
        <f t="shared" ref="J63" si="17">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22"/>
      <c r="L63" s="122"/>
      <c r="M63" s="8"/>
      <c r="N63" s="8"/>
      <c r="O63" s="8"/>
      <c r="P63" s="8"/>
    </row>
    <row r="64" spans="1:16" x14ac:dyDescent="0.3">
      <c r="A64" s="137"/>
      <c r="B64" s="103"/>
      <c r="C64" s="103"/>
      <c r="D64" s="103"/>
      <c r="E64" s="103"/>
      <c r="F64" s="103"/>
      <c r="G64" s="103"/>
      <c r="H64" s="122"/>
      <c r="I64" s="122"/>
      <c r="J64" s="154"/>
      <c r="K64" s="122"/>
      <c r="L64" s="122"/>
    </row>
    <row r="65" spans="1:16" x14ac:dyDescent="0.3">
      <c r="A65" s="137"/>
      <c r="B65" s="103"/>
      <c r="C65" s="103"/>
      <c r="D65" s="103"/>
      <c r="E65" s="103"/>
      <c r="F65" s="103"/>
      <c r="G65" s="103"/>
      <c r="H65" s="122"/>
      <c r="I65" s="122"/>
      <c r="J65" s="154"/>
      <c r="K65" s="122"/>
      <c r="L65" s="122"/>
    </row>
    <row r="66" spans="1:16" ht="16.5" customHeight="1" x14ac:dyDescent="0.3">
      <c r="A66" s="137">
        <v>20</v>
      </c>
      <c r="B66" s="103"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103"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103"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103"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103"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103"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122"/>
      <c r="I66" s="122"/>
      <c r="J66" s="154" t="str">
        <f t="shared" ref="J66" si="18">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22"/>
      <c r="L66" s="122"/>
      <c r="M66" s="8"/>
      <c r="N66" s="8"/>
      <c r="O66" s="8"/>
      <c r="P66" s="8"/>
    </row>
    <row r="67" spans="1:16" x14ac:dyDescent="0.3">
      <c r="A67" s="137"/>
      <c r="B67" s="103"/>
      <c r="C67" s="103"/>
      <c r="D67" s="103"/>
      <c r="E67" s="103"/>
      <c r="F67" s="103"/>
      <c r="G67" s="103"/>
      <c r="H67" s="122"/>
      <c r="I67" s="122"/>
      <c r="J67" s="154"/>
      <c r="K67" s="122"/>
      <c r="L67" s="122"/>
    </row>
    <row r="68" spans="1:16" x14ac:dyDescent="0.3">
      <c r="A68" s="137"/>
      <c r="B68" s="103"/>
      <c r="C68" s="103"/>
      <c r="D68" s="103"/>
      <c r="E68" s="103"/>
      <c r="F68" s="103"/>
      <c r="G68" s="103"/>
      <c r="H68" s="122"/>
      <c r="I68" s="122"/>
      <c r="J68" s="154"/>
      <c r="K68" s="122"/>
      <c r="L68" s="122"/>
    </row>
    <row r="69" spans="1:16" x14ac:dyDescent="0.3"/>
    <row r="70" spans="1:16" x14ac:dyDescent="0.3"/>
  </sheetData>
  <sheetProtection algorithmName="SHA-512" hashValue="RrbtS3MG4Yc0myX7Y465LtzbTKqzIUpY+q4cLbTLsAUStOMyZaoT1gWebK/3n2PgmAQqLFnz3tjposzs6QZigA==" saltValue="B+E5iFXfwbaD7a7xIp61dw==" spinCount="100000" sheet="1" formatColumns="0" formatRows="0"/>
  <mergeCells count="260">
    <mergeCell ref="C1:J4"/>
    <mergeCell ref="C7:C8"/>
    <mergeCell ref="C9:C11"/>
    <mergeCell ref="C12:C14"/>
    <mergeCell ref="C15:C17"/>
    <mergeCell ref="C18:C20"/>
    <mergeCell ref="C21:C23"/>
    <mergeCell ref="C24:C26"/>
    <mergeCell ref="C27:C29"/>
    <mergeCell ref="F24:F26"/>
    <mergeCell ref="G24:G26"/>
    <mergeCell ref="F27:F29"/>
    <mergeCell ref="G27:G29"/>
    <mergeCell ref="A6:G6"/>
    <mergeCell ref="F7:F8"/>
    <mergeCell ref="G7:G8"/>
    <mergeCell ref="F9:F11"/>
    <mergeCell ref="G9:G11"/>
    <mergeCell ref="F12:F14"/>
    <mergeCell ref="G12:G14"/>
    <mergeCell ref="F15:F17"/>
    <mergeCell ref="G15:G17"/>
    <mergeCell ref="F18:F20"/>
    <mergeCell ref="G18:G20"/>
    <mergeCell ref="H66:H68"/>
    <mergeCell ref="I66:I68"/>
    <mergeCell ref="J66:J68"/>
    <mergeCell ref="K66:K68"/>
    <mergeCell ref="L66:L68"/>
    <mergeCell ref="F66:F68"/>
    <mergeCell ref="G66:G68"/>
    <mergeCell ref="A63:A65"/>
    <mergeCell ref="B63:B65"/>
    <mergeCell ref="D63:D65"/>
    <mergeCell ref="E63:E65"/>
    <mergeCell ref="H63:H65"/>
    <mergeCell ref="I63:I65"/>
    <mergeCell ref="J63:J65"/>
    <mergeCell ref="K63:K65"/>
    <mergeCell ref="L63:L65"/>
    <mergeCell ref="F63:F65"/>
    <mergeCell ref="G63:G65"/>
    <mergeCell ref="C63:C65"/>
    <mergeCell ref="C66:C68"/>
    <mergeCell ref="A66:A68"/>
    <mergeCell ref="B66:B68"/>
    <mergeCell ref="D66:D68"/>
    <mergeCell ref="E66:E68"/>
    <mergeCell ref="H60:H62"/>
    <mergeCell ref="I60:I62"/>
    <mergeCell ref="J60:J62"/>
    <mergeCell ref="K60:K62"/>
    <mergeCell ref="L60:L62"/>
    <mergeCell ref="F60:F62"/>
    <mergeCell ref="G60:G62"/>
    <mergeCell ref="A57:A59"/>
    <mergeCell ref="B57:B59"/>
    <mergeCell ref="D57:D59"/>
    <mergeCell ref="E57:E59"/>
    <mergeCell ref="H57:H59"/>
    <mergeCell ref="I57:I59"/>
    <mergeCell ref="J57:J59"/>
    <mergeCell ref="K57:K59"/>
    <mergeCell ref="L57:L59"/>
    <mergeCell ref="C60:C62"/>
    <mergeCell ref="A60:A62"/>
    <mergeCell ref="B60:B62"/>
    <mergeCell ref="D60:D62"/>
    <mergeCell ref="E60:E62"/>
    <mergeCell ref="F57:F59"/>
    <mergeCell ref="G57:G59"/>
    <mergeCell ref="C57:C59"/>
    <mergeCell ref="K51:K53"/>
    <mergeCell ref="L51:L53"/>
    <mergeCell ref="A51:A53"/>
    <mergeCell ref="B51:B53"/>
    <mergeCell ref="D51:D53"/>
    <mergeCell ref="H51:H53"/>
    <mergeCell ref="I51:I53"/>
    <mergeCell ref="J51:J53"/>
    <mergeCell ref="E51:E53"/>
    <mergeCell ref="F51:F53"/>
    <mergeCell ref="G51:G53"/>
    <mergeCell ref="C51:C53"/>
    <mergeCell ref="A54:A56"/>
    <mergeCell ref="B54:B56"/>
    <mergeCell ref="D54:D56"/>
    <mergeCell ref="E54:E56"/>
    <mergeCell ref="H54:H56"/>
    <mergeCell ref="I54:I56"/>
    <mergeCell ref="J54:J56"/>
    <mergeCell ref="K54:K56"/>
    <mergeCell ref="L54:L56"/>
    <mergeCell ref="F54:F56"/>
    <mergeCell ref="G54:G56"/>
    <mergeCell ref="C54:C56"/>
    <mergeCell ref="B45:B47"/>
    <mergeCell ref="D45:D47"/>
    <mergeCell ref="H45:H47"/>
    <mergeCell ref="I45:I47"/>
    <mergeCell ref="J45:J47"/>
    <mergeCell ref="E45:E47"/>
    <mergeCell ref="K48:K50"/>
    <mergeCell ref="L48:L50"/>
    <mergeCell ref="A48:A50"/>
    <mergeCell ref="B48:B50"/>
    <mergeCell ref="D48:D50"/>
    <mergeCell ref="H48:H50"/>
    <mergeCell ref="I48:I50"/>
    <mergeCell ref="J48:J50"/>
    <mergeCell ref="C45:C47"/>
    <mergeCell ref="C48:C50"/>
    <mergeCell ref="F45:F47"/>
    <mergeCell ref="G45:G47"/>
    <mergeCell ref="F48:F50"/>
    <mergeCell ref="G48:G50"/>
    <mergeCell ref="E48:E50"/>
    <mergeCell ref="K45:K47"/>
    <mergeCell ref="L45:L47"/>
    <mergeCell ref="A45:A47"/>
    <mergeCell ref="K42:K44"/>
    <mergeCell ref="L42:L44"/>
    <mergeCell ref="A42:A44"/>
    <mergeCell ref="B42:B44"/>
    <mergeCell ref="D42:D44"/>
    <mergeCell ref="H42:H44"/>
    <mergeCell ref="I42:I44"/>
    <mergeCell ref="J42:J44"/>
    <mergeCell ref="E42:E44"/>
    <mergeCell ref="C42:C44"/>
    <mergeCell ref="F42:F44"/>
    <mergeCell ref="G42:G44"/>
    <mergeCell ref="K39:K41"/>
    <mergeCell ref="L39:L41"/>
    <mergeCell ref="A39:A41"/>
    <mergeCell ref="B39:B41"/>
    <mergeCell ref="D39:D41"/>
    <mergeCell ref="H39:H41"/>
    <mergeCell ref="I39:I41"/>
    <mergeCell ref="J39:J41"/>
    <mergeCell ref="E39:E41"/>
    <mergeCell ref="C39:C41"/>
    <mergeCell ref="F39:F41"/>
    <mergeCell ref="G39:G41"/>
    <mergeCell ref="K36:K38"/>
    <mergeCell ref="L36:L38"/>
    <mergeCell ref="A36:A38"/>
    <mergeCell ref="B36:B38"/>
    <mergeCell ref="D36:D38"/>
    <mergeCell ref="H36:H38"/>
    <mergeCell ref="I36:I38"/>
    <mergeCell ref="J36:J38"/>
    <mergeCell ref="E36:E38"/>
    <mergeCell ref="C36:C38"/>
    <mergeCell ref="F36:F38"/>
    <mergeCell ref="G36:G38"/>
    <mergeCell ref="K33:K35"/>
    <mergeCell ref="L33:L35"/>
    <mergeCell ref="A33:A35"/>
    <mergeCell ref="B33:B35"/>
    <mergeCell ref="D33:D35"/>
    <mergeCell ref="H33:H35"/>
    <mergeCell ref="I33:I35"/>
    <mergeCell ref="J33:J35"/>
    <mergeCell ref="E33:E35"/>
    <mergeCell ref="C33:C35"/>
    <mergeCell ref="F33:F35"/>
    <mergeCell ref="G33:G35"/>
    <mergeCell ref="K30:K32"/>
    <mergeCell ref="L30:L32"/>
    <mergeCell ref="A30:A32"/>
    <mergeCell ref="B30:B32"/>
    <mergeCell ref="D30:D32"/>
    <mergeCell ref="H30:H32"/>
    <mergeCell ref="I30:I32"/>
    <mergeCell ref="J30:J32"/>
    <mergeCell ref="E30:E32"/>
    <mergeCell ref="C30:C32"/>
    <mergeCell ref="F30:F32"/>
    <mergeCell ref="G30:G32"/>
    <mergeCell ref="K27:K29"/>
    <mergeCell ref="L27:L29"/>
    <mergeCell ref="A27:A29"/>
    <mergeCell ref="B27:B29"/>
    <mergeCell ref="D27:D29"/>
    <mergeCell ref="H27:H29"/>
    <mergeCell ref="I27:I29"/>
    <mergeCell ref="J27:J29"/>
    <mergeCell ref="E27:E29"/>
    <mergeCell ref="K24:K26"/>
    <mergeCell ref="L24:L26"/>
    <mergeCell ref="A24:A26"/>
    <mergeCell ref="B24:B26"/>
    <mergeCell ref="D24:D26"/>
    <mergeCell ref="H24:H26"/>
    <mergeCell ref="I24:I26"/>
    <mergeCell ref="J24:J26"/>
    <mergeCell ref="E24:E26"/>
    <mergeCell ref="K21:K23"/>
    <mergeCell ref="L21:L23"/>
    <mergeCell ref="A21:A23"/>
    <mergeCell ref="B21:B23"/>
    <mergeCell ref="D21:D23"/>
    <mergeCell ref="H21:H23"/>
    <mergeCell ref="I21:I23"/>
    <mergeCell ref="J21:J23"/>
    <mergeCell ref="K18:K20"/>
    <mergeCell ref="L18:L20"/>
    <mergeCell ref="A18:A20"/>
    <mergeCell ref="B18:B20"/>
    <mergeCell ref="D18:D20"/>
    <mergeCell ref="H18:H20"/>
    <mergeCell ref="I18:I20"/>
    <mergeCell ref="J18:J20"/>
    <mergeCell ref="E18:E20"/>
    <mergeCell ref="E21:E23"/>
    <mergeCell ref="F21:F23"/>
    <mergeCell ref="G21:G23"/>
    <mergeCell ref="K15:K17"/>
    <mergeCell ref="L15:L17"/>
    <mergeCell ref="A15:A17"/>
    <mergeCell ref="B15:B17"/>
    <mergeCell ref="D15:D17"/>
    <mergeCell ref="H15:H17"/>
    <mergeCell ref="I15:I17"/>
    <mergeCell ref="J15:J17"/>
    <mergeCell ref="K12:K14"/>
    <mergeCell ref="L12:L14"/>
    <mergeCell ref="A12:A14"/>
    <mergeCell ref="B12:B14"/>
    <mergeCell ref="D12:D14"/>
    <mergeCell ref="H12:H14"/>
    <mergeCell ref="I12:I14"/>
    <mergeCell ref="J12:J14"/>
    <mergeCell ref="E12:E14"/>
    <mergeCell ref="E15:E17"/>
    <mergeCell ref="A1:B4"/>
    <mergeCell ref="K9:K11"/>
    <mergeCell ref="L9:L11"/>
    <mergeCell ref="A9:A11"/>
    <mergeCell ref="B9:B11"/>
    <mergeCell ref="D9:D11"/>
    <mergeCell ref="H9:H11"/>
    <mergeCell ref="I9:I11"/>
    <mergeCell ref="J9:J11"/>
    <mergeCell ref="H6:L6"/>
    <mergeCell ref="A7:A8"/>
    <mergeCell ref="B7:B8"/>
    <mergeCell ref="D7:D8"/>
    <mergeCell ref="H7:H8"/>
    <mergeCell ref="I7:I8"/>
    <mergeCell ref="J7:J8"/>
    <mergeCell ref="K7:K8"/>
    <mergeCell ref="L7:L8"/>
    <mergeCell ref="E7:E8"/>
    <mergeCell ref="E9:E11"/>
    <mergeCell ref="K1:L1"/>
    <mergeCell ref="K2:L2"/>
    <mergeCell ref="K3:L3"/>
    <mergeCell ref="K4:L4"/>
  </mergeCells>
  <conditionalFormatting sqref="B9:L68">
    <cfRule type="expression" dxfId="219" priority="1">
      <formula>IF($E9="No aplica",1,0)</formula>
    </cfRule>
  </conditionalFormatting>
  <pageMargins left="0.70866141732283472" right="0.70866141732283472" top="0.74803149606299213" bottom="0.74803149606299213" header="0.31496062992125984" footer="0.31496062992125984"/>
  <pageSetup scale="30" orientation="portrait"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Listas!$P$2:$P$9</xm:f>
          </x14:formula1>
          <xm:sqref>I9:I68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70"/>
  <sheetViews>
    <sheetView showGridLines="0" view="pageBreakPreview" zoomScale="80" zoomScaleNormal="80" zoomScaleSheetLayoutView="80" workbookViewId="0">
      <pane xSplit="3" ySplit="8" topLeftCell="D9" activePane="bottomRight" state="frozen"/>
      <selection pane="topRight" activeCell="D1" sqref="D1"/>
      <selection pane="bottomLeft" activeCell="A9" sqref="A9"/>
      <selection pane="bottomRight" activeCell="K12" sqref="K12"/>
    </sheetView>
  </sheetViews>
  <sheetFormatPr baseColWidth="10" defaultColWidth="0" defaultRowHeight="16.5" zeroHeight="1" x14ac:dyDescent="0.3"/>
  <cols>
    <col min="1" max="1" width="4" style="16" bestFit="1" customWidth="1"/>
    <col min="2" max="2" width="18.42578125" style="16" customWidth="1"/>
    <col min="3" max="3" width="31.7109375" style="16" customWidth="1"/>
    <col min="4" max="4" width="18.42578125" style="16" customWidth="1"/>
    <col min="5" max="7" width="23.85546875" style="16" customWidth="1"/>
    <col min="8" max="9" width="28.42578125" style="16" customWidth="1"/>
    <col min="10" max="10" width="30" style="16" customWidth="1"/>
    <col min="11" max="11" width="80.28515625" style="16" customWidth="1"/>
    <col min="12" max="12" width="12.5703125" style="16" customWidth="1"/>
    <col min="13" max="13" width="11" style="16" customWidth="1"/>
    <col min="14" max="14" width="15.140625" style="16" customWidth="1"/>
    <col min="15" max="15" width="14.140625" style="16" customWidth="1"/>
    <col min="16" max="16" width="14" style="16" customWidth="1"/>
    <col min="17" max="17" width="10.85546875" style="16" customWidth="1"/>
    <col min="18" max="18" width="27.28515625" style="16" customWidth="1"/>
    <col min="19" max="19" width="25.42578125" style="16" customWidth="1"/>
    <col min="20" max="20" width="34.5703125" style="16" customWidth="1"/>
    <col min="21" max="21" width="12.42578125" style="16" customWidth="1"/>
    <col min="22" max="25" width="16.7109375" style="16" customWidth="1"/>
    <col min="26" max="26" width="3.7109375" style="9" customWidth="1"/>
    <col min="27" max="42" width="11.42578125" style="9" hidden="1" customWidth="1"/>
    <col min="43" max="16384" width="11.42578125" style="9" hidden="1"/>
  </cols>
  <sheetData>
    <row r="1" spans="1:42" ht="20.100000000000001" customHeight="1" x14ac:dyDescent="0.3">
      <c r="A1" s="160"/>
      <c r="B1" s="161"/>
      <c r="C1" s="147" t="s">
        <v>138</v>
      </c>
      <c r="D1" s="147"/>
      <c r="E1" s="147"/>
      <c r="F1" s="147"/>
      <c r="G1" s="147"/>
      <c r="H1" s="147"/>
      <c r="I1" s="147"/>
      <c r="J1" s="147"/>
      <c r="K1" s="147"/>
      <c r="L1" s="147"/>
      <c r="M1" s="147"/>
      <c r="N1" s="147"/>
      <c r="O1" s="147"/>
      <c r="P1" s="147"/>
      <c r="Q1" s="147"/>
      <c r="R1" s="147"/>
      <c r="S1" s="147"/>
      <c r="T1" s="147"/>
      <c r="U1" s="147"/>
      <c r="V1" s="147"/>
      <c r="W1" s="156" t="s">
        <v>309</v>
      </c>
      <c r="X1" s="156"/>
      <c r="Y1" s="156"/>
      <c r="Z1" s="8"/>
      <c r="AA1" s="8"/>
      <c r="AB1" s="8"/>
      <c r="AC1" s="8"/>
      <c r="AD1" s="8"/>
      <c r="AE1" s="8"/>
      <c r="AF1" s="8"/>
      <c r="AG1" s="8"/>
      <c r="AH1" s="8"/>
      <c r="AI1" s="8"/>
      <c r="AJ1" s="8"/>
      <c r="AK1" s="8"/>
      <c r="AL1" s="8"/>
      <c r="AM1" s="8"/>
      <c r="AN1" s="8"/>
      <c r="AO1" s="8"/>
      <c r="AP1" s="8"/>
    </row>
    <row r="2" spans="1:42" ht="20.100000000000001" customHeight="1" x14ac:dyDescent="0.3">
      <c r="A2" s="162"/>
      <c r="B2" s="163"/>
      <c r="C2" s="147"/>
      <c r="D2" s="147"/>
      <c r="E2" s="147"/>
      <c r="F2" s="147"/>
      <c r="G2" s="147"/>
      <c r="H2" s="147"/>
      <c r="I2" s="147"/>
      <c r="J2" s="147"/>
      <c r="K2" s="147"/>
      <c r="L2" s="147"/>
      <c r="M2" s="147"/>
      <c r="N2" s="147"/>
      <c r="O2" s="147"/>
      <c r="P2" s="147"/>
      <c r="Q2" s="147"/>
      <c r="R2" s="147"/>
      <c r="S2" s="147"/>
      <c r="T2" s="147"/>
      <c r="U2" s="147"/>
      <c r="V2" s="147"/>
      <c r="W2" s="156" t="s">
        <v>310</v>
      </c>
      <c r="X2" s="156"/>
      <c r="Y2" s="156"/>
      <c r="Z2" s="8"/>
      <c r="AA2" s="8"/>
      <c r="AB2" s="8"/>
      <c r="AC2" s="8"/>
      <c r="AD2" s="8"/>
      <c r="AE2" s="8"/>
      <c r="AF2" s="8"/>
      <c r="AG2" s="8"/>
      <c r="AH2" s="8"/>
      <c r="AI2" s="8"/>
      <c r="AJ2" s="8"/>
      <c r="AK2" s="8"/>
      <c r="AL2" s="8"/>
      <c r="AM2" s="8"/>
      <c r="AN2" s="8"/>
      <c r="AO2" s="8"/>
      <c r="AP2" s="8"/>
    </row>
    <row r="3" spans="1:42" ht="20.100000000000001" customHeight="1" x14ac:dyDescent="0.3">
      <c r="A3" s="162"/>
      <c r="B3" s="163"/>
      <c r="C3" s="147"/>
      <c r="D3" s="147"/>
      <c r="E3" s="147"/>
      <c r="F3" s="147"/>
      <c r="G3" s="147"/>
      <c r="H3" s="147"/>
      <c r="I3" s="147"/>
      <c r="J3" s="147"/>
      <c r="K3" s="147"/>
      <c r="L3" s="147"/>
      <c r="M3" s="147"/>
      <c r="N3" s="147"/>
      <c r="O3" s="147"/>
      <c r="P3" s="147"/>
      <c r="Q3" s="147"/>
      <c r="R3" s="147"/>
      <c r="S3" s="147"/>
      <c r="T3" s="147"/>
      <c r="U3" s="147"/>
      <c r="V3" s="147"/>
      <c r="W3" s="156" t="s">
        <v>356</v>
      </c>
      <c r="X3" s="156"/>
      <c r="Y3" s="156"/>
      <c r="Z3" s="8"/>
      <c r="AA3" s="8"/>
      <c r="AB3" s="8"/>
      <c r="AC3" s="8"/>
      <c r="AD3" s="8"/>
      <c r="AE3" s="8"/>
      <c r="AF3" s="8"/>
      <c r="AG3" s="8"/>
      <c r="AH3" s="8"/>
      <c r="AI3" s="8"/>
      <c r="AJ3" s="8"/>
      <c r="AK3" s="8"/>
      <c r="AL3" s="8"/>
      <c r="AM3" s="8"/>
      <c r="AN3" s="8"/>
      <c r="AO3" s="8"/>
      <c r="AP3" s="8"/>
    </row>
    <row r="4" spans="1:42" ht="20.100000000000001" customHeight="1" x14ac:dyDescent="0.3">
      <c r="A4" s="164"/>
      <c r="B4" s="165"/>
      <c r="C4" s="147"/>
      <c r="D4" s="147"/>
      <c r="E4" s="147"/>
      <c r="F4" s="147"/>
      <c r="G4" s="147"/>
      <c r="H4" s="147"/>
      <c r="I4" s="147"/>
      <c r="J4" s="147"/>
      <c r="K4" s="147"/>
      <c r="L4" s="147"/>
      <c r="M4" s="147"/>
      <c r="N4" s="147"/>
      <c r="O4" s="147"/>
      <c r="P4" s="147"/>
      <c r="Q4" s="147"/>
      <c r="R4" s="147"/>
      <c r="S4" s="147"/>
      <c r="T4" s="147"/>
      <c r="U4" s="147"/>
      <c r="V4" s="147"/>
      <c r="W4" s="156" t="s">
        <v>366</v>
      </c>
      <c r="X4" s="156"/>
      <c r="Y4" s="156"/>
      <c r="Z4" s="8"/>
      <c r="AA4" s="8"/>
      <c r="AB4" s="8"/>
      <c r="AC4" s="8"/>
      <c r="AD4" s="8"/>
      <c r="AE4" s="8"/>
      <c r="AF4" s="8"/>
      <c r="AG4" s="8"/>
      <c r="AH4" s="8"/>
      <c r="AI4" s="8"/>
      <c r="AJ4" s="8"/>
      <c r="AK4" s="8"/>
      <c r="AL4" s="8"/>
      <c r="AM4" s="8"/>
      <c r="AN4" s="8"/>
      <c r="AO4" s="8"/>
      <c r="AP4" s="8"/>
    </row>
    <row r="5" spans="1:42" ht="6" customHeight="1" x14ac:dyDescent="0.3">
      <c r="A5" s="10"/>
      <c r="B5" s="10"/>
      <c r="C5" s="10"/>
      <c r="D5" s="10"/>
      <c r="E5" s="10"/>
      <c r="F5" s="10"/>
      <c r="G5" s="10"/>
      <c r="H5" s="10"/>
      <c r="I5" s="10"/>
      <c r="J5" s="10"/>
      <c r="K5" s="10"/>
      <c r="L5" s="11"/>
      <c r="M5" s="11"/>
      <c r="N5" s="10"/>
      <c r="O5" s="10"/>
      <c r="P5" s="10"/>
      <c r="Q5" s="10"/>
      <c r="R5" s="10"/>
      <c r="S5" s="10"/>
      <c r="T5" s="10"/>
      <c r="U5" s="10"/>
      <c r="V5" s="10"/>
      <c r="W5" s="10"/>
      <c r="X5" s="10"/>
      <c r="Y5" s="10"/>
      <c r="Z5" s="8"/>
      <c r="AA5" s="8"/>
      <c r="AB5" s="8"/>
      <c r="AC5" s="8"/>
      <c r="AD5" s="8"/>
      <c r="AE5" s="8"/>
      <c r="AF5" s="8"/>
      <c r="AG5" s="8"/>
      <c r="AH5" s="8"/>
      <c r="AI5" s="8"/>
      <c r="AJ5" s="8"/>
      <c r="AK5" s="8"/>
      <c r="AL5" s="8"/>
      <c r="AM5" s="8"/>
      <c r="AN5" s="8"/>
      <c r="AO5" s="8"/>
      <c r="AP5" s="8"/>
    </row>
    <row r="6" spans="1:42" ht="28.15" customHeight="1" x14ac:dyDescent="0.3">
      <c r="A6" s="169" t="s">
        <v>88</v>
      </c>
      <c r="B6" s="170"/>
      <c r="C6" s="170"/>
      <c r="D6" s="171"/>
      <c r="E6" s="175" t="s">
        <v>86</v>
      </c>
      <c r="F6" s="175"/>
      <c r="G6" s="175"/>
      <c r="H6" s="175"/>
      <c r="I6" s="175"/>
      <c r="J6" s="175"/>
      <c r="K6" s="175"/>
      <c r="L6" s="175"/>
      <c r="M6" s="175"/>
      <c r="N6" s="175"/>
      <c r="O6" s="175"/>
      <c r="P6" s="175"/>
      <c r="Q6" s="175"/>
      <c r="R6" s="175"/>
      <c r="S6" s="175"/>
      <c r="T6" s="175"/>
      <c r="U6" s="175"/>
      <c r="V6" s="175"/>
      <c r="W6" s="175"/>
      <c r="X6" s="175"/>
      <c r="Y6" s="175"/>
      <c r="Z6" s="8"/>
      <c r="AA6" s="8"/>
      <c r="AB6" s="8"/>
      <c r="AC6" s="8"/>
      <c r="AD6" s="8"/>
      <c r="AE6" s="8"/>
      <c r="AF6" s="8"/>
      <c r="AG6" s="8"/>
      <c r="AH6" s="8"/>
      <c r="AI6" s="8"/>
      <c r="AJ6" s="8"/>
      <c r="AK6" s="8"/>
      <c r="AL6" s="8"/>
      <c r="AM6" s="8"/>
      <c r="AN6" s="8"/>
      <c r="AO6" s="8"/>
      <c r="AP6" s="8"/>
    </row>
    <row r="7" spans="1:42" ht="24.95" customHeight="1" x14ac:dyDescent="0.3">
      <c r="A7" s="166" t="s">
        <v>74</v>
      </c>
      <c r="B7" s="176" t="s">
        <v>28</v>
      </c>
      <c r="C7" s="168" t="s">
        <v>1</v>
      </c>
      <c r="D7" s="168" t="s">
        <v>73</v>
      </c>
      <c r="E7" s="167" t="s">
        <v>267</v>
      </c>
      <c r="F7" s="167" t="s">
        <v>274</v>
      </c>
      <c r="G7" s="167" t="s">
        <v>283</v>
      </c>
      <c r="H7" s="167" t="s">
        <v>284</v>
      </c>
      <c r="I7" s="167" t="s">
        <v>277</v>
      </c>
      <c r="J7" s="167" t="s">
        <v>278</v>
      </c>
      <c r="K7" s="168" t="s">
        <v>7</v>
      </c>
      <c r="L7" s="180" t="s">
        <v>83</v>
      </c>
      <c r="M7" s="181"/>
      <c r="N7" s="182"/>
      <c r="O7" s="172" t="s">
        <v>272</v>
      </c>
      <c r="P7" s="173"/>
      <c r="Q7" s="173"/>
      <c r="R7" s="173"/>
      <c r="S7" s="173"/>
      <c r="T7" s="173"/>
      <c r="U7" s="174" t="s">
        <v>255</v>
      </c>
      <c r="V7" s="172" t="s">
        <v>87</v>
      </c>
      <c r="W7" s="173"/>
      <c r="X7" s="174" t="s">
        <v>253</v>
      </c>
      <c r="Y7" s="174" t="s">
        <v>254</v>
      </c>
      <c r="Z7" s="8"/>
      <c r="AA7" s="8"/>
      <c r="AB7" s="8"/>
      <c r="AC7" s="8"/>
      <c r="AD7" s="8"/>
      <c r="AE7" s="8"/>
      <c r="AF7" s="8"/>
      <c r="AG7" s="8"/>
      <c r="AH7" s="8"/>
      <c r="AI7" s="8"/>
      <c r="AJ7" s="8"/>
      <c r="AK7" s="8"/>
      <c r="AL7" s="8"/>
      <c r="AM7" s="8"/>
      <c r="AN7" s="8"/>
      <c r="AO7" s="8"/>
      <c r="AP7" s="8"/>
    </row>
    <row r="8" spans="1:42" ht="52.15" customHeight="1" x14ac:dyDescent="0.3">
      <c r="A8" s="166"/>
      <c r="B8" s="176"/>
      <c r="C8" s="168"/>
      <c r="D8" s="168"/>
      <c r="E8" s="155"/>
      <c r="F8" s="155"/>
      <c r="G8" s="155"/>
      <c r="H8" s="155"/>
      <c r="I8" s="155"/>
      <c r="J8" s="155"/>
      <c r="K8" s="168"/>
      <c r="L8" s="50" t="s">
        <v>45</v>
      </c>
      <c r="M8" s="50" t="s">
        <v>8</v>
      </c>
      <c r="N8" s="50" t="s">
        <v>81</v>
      </c>
      <c r="O8" s="50" t="s">
        <v>82</v>
      </c>
      <c r="P8" s="50" t="s">
        <v>84</v>
      </c>
      <c r="Q8" s="50" t="s">
        <v>85</v>
      </c>
      <c r="R8" s="50" t="s">
        <v>269</v>
      </c>
      <c r="S8" s="50" t="s">
        <v>270</v>
      </c>
      <c r="T8" s="55" t="s">
        <v>271</v>
      </c>
      <c r="U8" s="168"/>
      <c r="V8" s="52" t="s">
        <v>251</v>
      </c>
      <c r="W8" s="52" t="s">
        <v>252</v>
      </c>
      <c r="X8" s="168"/>
      <c r="Y8" s="168"/>
      <c r="Z8" s="12"/>
      <c r="AA8" s="12"/>
      <c r="AB8" s="12"/>
      <c r="AC8" s="12"/>
      <c r="AD8" s="12"/>
      <c r="AE8" s="12"/>
      <c r="AF8" s="12"/>
      <c r="AG8" s="12"/>
      <c r="AH8" s="12"/>
      <c r="AI8" s="12"/>
      <c r="AJ8" s="12"/>
      <c r="AK8" s="12"/>
      <c r="AL8" s="12"/>
      <c r="AM8" s="12"/>
      <c r="AN8" s="12"/>
      <c r="AO8" s="12"/>
      <c r="AP8" s="12"/>
    </row>
    <row r="9" spans="1:42" ht="35.1" customHeight="1" x14ac:dyDescent="0.3">
      <c r="A9" s="137">
        <v>1</v>
      </c>
      <c r="B9" s="17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Riesgo'!B9:B11)))</f>
        <v>No aplica</v>
      </c>
      <c r="C9" s="13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Riesgo'!G9:G11)))</f>
        <v>No aplica</v>
      </c>
      <c r="D9" s="13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Riesgo'!H9:H11)))</f>
        <v>No aplica</v>
      </c>
      <c r="E9" s="34"/>
      <c r="F9" s="34"/>
      <c r="G9" s="34"/>
      <c r="H9" s="34"/>
      <c r="I9" s="34"/>
      <c r="J9" s="34"/>
      <c r="K9" s="37" t="str">
        <f>CONCATENATE(E9," ",F9," ",G9," ",H9," ",I9," ",J9)</f>
        <v xml:space="preserve">     </v>
      </c>
      <c r="L9" s="39"/>
      <c r="M9" s="35" t="str">
        <f>IF(OR(L9="Preventivo",L9="Detectivo"),"Afecta probabilidad",
IF(L9="Correctivo","Afecta Impacto",""))</f>
        <v/>
      </c>
      <c r="N9" s="39"/>
      <c r="O9" s="39"/>
      <c r="P9" s="39"/>
      <c r="Q9" s="39"/>
      <c r="R9" s="39"/>
      <c r="S9" s="39"/>
      <c r="T9" s="39"/>
      <c r="U9" s="53" t="str">
        <f t="shared" ref="U9:U68" si="0">IF(AND(L9="Preventivo",N9="Manual"),(0.25+0.15),
IF(AND(L9="Preventivo",N9="Automático"),(0.25+0.25),
IF(AND(L9="Detectivo",N9="Manual"),(0.15+0.15),
IF(AND(L9="Detectivo",N9="Automático"),(0.15+0.25),
IF(AND(L9="Correctivo",N9="Manual"),(0.1+0.15),
IF(AND(L9="Correctivo",N9="Automático"),(0.1+0.25),
IF(AND(L9="Sin Control",N9="Sin Control"),"",
IF(OR(L9="Sin Control",L9="",N9="Sin Control",N9=""),"",""))))))))</f>
        <v/>
      </c>
      <c r="V9" s="54" t="str">
        <f>IF(OR(M9="",M9=0),"",
IF(M9="Afecta probabilidad",'2. Identificación del Riesgo'!$L$9,""))</f>
        <v/>
      </c>
      <c r="W9" s="54" t="str">
        <f>IF(OR(M9="",M9=0),"",
IF(M9="Afecta Impacto",'2. Identificación del Riesgo'!$O$9,""))</f>
        <v/>
      </c>
      <c r="X9" s="54">
        <f>IFERROR(IF(V9="",0,V9-(V9*U9)),0)</f>
        <v>0</v>
      </c>
      <c r="Y9" s="54">
        <f>IFERROR(IF(W9="",0,W9-(W9*U9)),0)</f>
        <v>0</v>
      </c>
      <c r="Z9" s="13"/>
      <c r="AA9" s="13"/>
      <c r="AB9" s="13"/>
      <c r="AC9" s="13"/>
      <c r="AD9" s="13"/>
      <c r="AE9" s="13"/>
      <c r="AF9" s="13"/>
      <c r="AG9" s="13"/>
      <c r="AH9" s="13"/>
      <c r="AI9" s="13"/>
      <c r="AJ9" s="13"/>
      <c r="AK9" s="13"/>
      <c r="AL9" s="13"/>
      <c r="AM9" s="13"/>
      <c r="AN9" s="13"/>
      <c r="AO9" s="13"/>
      <c r="AP9" s="13"/>
    </row>
    <row r="10" spans="1:42" ht="35.1" customHeight="1" x14ac:dyDescent="0.3">
      <c r="A10" s="137"/>
      <c r="B10" s="178"/>
      <c r="C10" s="135"/>
      <c r="D10" s="135"/>
      <c r="E10" s="34"/>
      <c r="F10" s="34"/>
      <c r="G10" s="34"/>
      <c r="H10" s="34"/>
      <c r="I10" s="34"/>
      <c r="J10" s="34"/>
      <c r="K10" s="37" t="str">
        <f t="shared" ref="K10:K68" si="1">CONCATENATE(E10," ",F10," ",G10," ",H10," ",I10," ",J10)</f>
        <v xml:space="preserve">     </v>
      </c>
      <c r="L10" s="39"/>
      <c r="M10" s="35" t="str">
        <f t="shared" ref="M10:M11" si="2">IF(OR(L10="Preventivo",L10="Detectivo"),"Afecta probabilidad",
IF(L10="Correctivo","Afecta Impacto",""))</f>
        <v/>
      </c>
      <c r="N10" s="39"/>
      <c r="O10" s="39"/>
      <c r="P10" s="39"/>
      <c r="Q10" s="39"/>
      <c r="R10" s="39"/>
      <c r="S10" s="39"/>
      <c r="T10" s="39"/>
      <c r="U10" s="53" t="str">
        <f t="shared" si="0"/>
        <v/>
      </c>
      <c r="V10" s="54" t="str">
        <f>IF(OR(M10="",M10=0),"",
IF(M10="Afecta probabilidad",
IF(M9="Afecta probabilidad",V9-(V9*U9),'2. Identificación del Riesgo'!$L$9),""))</f>
        <v/>
      </c>
      <c r="W10" s="54" t="str">
        <f>IF(OR(M10="",M10=0),"",
IF(M10="Afecta Impacto",
IF(M9="Afecta Impacto",W9-(W9*U9),'2. Identificación del Riesgo'!$O$9),""))</f>
        <v/>
      </c>
      <c r="X10" s="54">
        <f>IFERROR(IF(V10="",0,V10-(V10*U10)),0)</f>
        <v>0</v>
      </c>
      <c r="Y10" s="54">
        <f>IFERROR(IF(W10="",0,W10-(W10*U10)),0)</f>
        <v>0</v>
      </c>
      <c r="Z10" s="8"/>
      <c r="AA10" s="8"/>
      <c r="AB10" s="8"/>
      <c r="AC10" s="8"/>
      <c r="AD10" s="8"/>
      <c r="AE10" s="8"/>
      <c r="AF10" s="8"/>
      <c r="AG10" s="8"/>
      <c r="AH10" s="8"/>
      <c r="AI10" s="8"/>
      <c r="AJ10" s="8"/>
      <c r="AK10" s="8"/>
      <c r="AL10" s="8"/>
      <c r="AM10" s="8"/>
      <c r="AN10" s="8"/>
      <c r="AO10" s="8"/>
      <c r="AP10" s="8"/>
    </row>
    <row r="11" spans="1:42" ht="35.1" customHeight="1" x14ac:dyDescent="0.3">
      <c r="A11" s="137"/>
      <c r="B11" s="179"/>
      <c r="C11" s="136"/>
      <c r="D11" s="136"/>
      <c r="E11" s="34"/>
      <c r="F11" s="34"/>
      <c r="G11" s="34"/>
      <c r="H11" s="34"/>
      <c r="I11" s="34"/>
      <c r="J11" s="34"/>
      <c r="K11" s="37" t="str">
        <f t="shared" si="1"/>
        <v xml:space="preserve">     </v>
      </c>
      <c r="L11" s="39"/>
      <c r="M11" s="35" t="str">
        <f t="shared" si="2"/>
        <v/>
      </c>
      <c r="N11" s="39"/>
      <c r="O11" s="39"/>
      <c r="P11" s="39"/>
      <c r="Q11" s="39"/>
      <c r="R11" s="39"/>
      <c r="S11" s="39"/>
      <c r="T11" s="39"/>
      <c r="U11" s="53" t="str">
        <f t="shared" si="0"/>
        <v/>
      </c>
      <c r="V11" s="54" t="str">
        <f>IF(OR(M11="",M11=0),"",
IF(M11="Afecta probabilidad",
IF(M10="Afecta probabilidad",V10-(V10*U10),
IF(M9="Afecta probabilidad",V9-(V9*U9),'2. Identificación del Riesgo'!$L$9)),""))</f>
        <v/>
      </c>
      <c r="W11" s="54" t="str">
        <f>IF(OR(M11="",M11=0),"",
IF(M11="Afecta Impacto",
IF(M10="Afecta Impacto",W10-(W10*U10),
IF(M9="Afecta Impacto",W9-(W9*U9),'2. Identificación del Riesgo'!$O$9)),""))</f>
        <v/>
      </c>
      <c r="X11" s="54">
        <f>IFERROR(IF(V11="",0,V11-(V11*U11)),0)</f>
        <v>0</v>
      </c>
      <c r="Y11" s="54">
        <f>IFERROR(IF(W11="",0,W11-(W11*U11)),0)</f>
        <v>0</v>
      </c>
      <c r="Z11" s="8"/>
      <c r="AA11" s="8"/>
      <c r="AB11" s="8"/>
      <c r="AC11" s="8"/>
      <c r="AD11" s="8"/>
      <c r="AE11" s="8"/>
      <c r="AF11" s="8"/>
      <c r="AG11" s="8"/>
      <c r="AH11" s="8"/>
      <c r="AI11" s="8"/>
      <c r="AJ11" s="8"/>
      <c r="AK11" s="8"/>
      <c r="AL11" s="8"/>
      <c r="AM11" s="8"/>
      <c r="AN11" s="8"/>
      <c r="AO11" s="8"/>
      <c r="AP11" s="8"/>
    </row>
    <row r="12" spans="1:42" ht="147" customHeight="1" x14ac:dyDescent="0.3">
      <c r="A12" s="137">
        <v>2</v>
      </c>
      <c r="B12" s="17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Riesgo'!B12:B14)))</f>
        <v>Control Disciplinario Interno</v>
      </c>
      <c r="C12" s="13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Riesgo'!G12:G14)))</f>
        <v xml:space="preserve">Posibilidad de afectación reputacional para la entidad, por el incumplimiento de los términos procesales establecidos en la normatividad legal vigente, a causa de la inefectividad de los controles dispuestos  para el cumplimiento de los fines del proceso disciplinario </v>
      </c>
      <c r="D12" s="13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Riesgo'!H12:H14)))</f>
        <v>Gestión</v>
      </c>
      <c r="E12" s="259" t="s">
        <v>419</v>
      </c>
      <c r="F12" s="259" t="s">
        <v>418</v>
      </c>
      <c r="G12" s="259" t="s">
        <v>420</v>
      </c>
      <c r="H12" s="259" t="s">
        <v>414</v>
      </c>
      <c r="I12" s="259" t="s">
        <v>421</v>
      </c>
      <c r="J12" s="259" t="s">
        <v>422</v>
      </c>
      <c r="K12" s="61" t="str">
        <f t="shared" si="1"/>
        <v>El jefe de la Oficina de Control Disciplinario Interno  mensualmente  genera el impulso procesal a las investigaciones disciplinarias con el fin de  mitigar la ocurrencia del fenómeno de la prescripción como también la pérdida del término probatorio. Realizara una revisión mensual en la Base de Datos del Google Drive denominada Procesos Disciplinarios Activos con la finalidad de generar el impulso procesal a las investigaciones disciplinarias y así mitigar la ocurrencia del fenómeno de la prescripción como también la pérdida del término probatorio. se presentan las observaciones por parte de la jefe ocdi en la base de datos del google drive denominada procesos disciplinarios activos control 1: base de datos google drive,  en las últimas columnas  se evidencia el seguimiento por parte de la jefe de oficina de control disciplinario interno, no obstante, la base de datos está amparada bajo reserva legal  del que trata el artículo 115 CGD por cuanto se resguarda la información sensible</v>
      </c>
      <c r="L12" s="39" t="s">
        <v>47</v>
      </c>
      <c r="M12" s="35" t="str">
        <f t="shared" ref="M12:M14" si="3">IF(OR(L12="Preventivo",L12="Detectivo"),"Afecta probabilidad",
IF(L12="Correctivo","Afecta Impacto",""))</f>
        <v>Afecta probabilidad</v>
      </c>
      <c r="N12" s="39" t="s">
        <v>49</v>
      </c>
      <c r="O12" s="39" t="s">
        <v>50</v>
      </c>
      <c r="P12" s="39" t="s">
        <v>52</v>
      </c>
      <c r="Q12" s="39" t="s">
        <v>352</v>
      </c>
      <c r="R12" s="39" t="s">
        <v>396</v>
      </c>
      <c r="S12" s="39" t="s">
        <v>397</v>
      </c>
      <c r="T12" s="39" t="s">
        <v>398</v>
      </c>
      <c r="U12" s="53">
        <f t="shared" si="0"/>
        <v>0.4</v>
      </c>
      <c r="V12" s="54">
        <f>IF(OR(M12="",M12=0),"",
IF(M12="Afecta probabilidad",'2. Identificación del Riesgo'!$L$12,""))</f>
        <v>0.6</v>
      </c>
      <c r="W12" s="54" t="str">
        <f>IF(OR(M12="",M12=0),"",
IF(M12="Afecta Impacto",'2. Identificación del Riesgo'!$O$12,""))</f>
        <v/>
      </c>
      <c r="X12" s="54">
        <f>IFERROR(IF(V12="",0,V12-(V12*U12)),0)</f>
        <v>0.36</v>
      </c>
      <c r="Y12" s="54">
        <f>IFERROR(IF(W12="",0,W12-(W12*U12)),0)</f>
        <v>0</v>
      </c>
      <c r="Z12" s="8"/>
      <c r="AA12" s="8"/>
      <c r="AB12" s="8"/>
      <c r="AC12" s="8"/>
      <c r="AD12" s="8"/>
      <c r="AE12" s="8"/>
      <c r="AF12" s="8"/>
      <c r="AG12" s="8"/>
      <c r="AH12" s="8"/>
      <c r="AI12" s="8"/>
      <c r="AJ12" s="8"/>
      <c r="AK12" s="8"/>
      <c r="AL12" s="8"/>
      <c r="AM12" s="8"/>
      <c r="AN12" s="8"/>
      <c r="AO12" s="8"/>
      <c r="AP12" s="8"/>
    </row>
    <row r="13" spans="1:42" ht="35.1" customHeight="1" x14ac:dyDescent="0.3">
      <c r="A13" s="137"/>
      <c r="B13" s="178"/>
      <c r="C13" s="135"/>
      <c r="D13" s="135"/>
      <c r="E13" s="34"/>
      <c r="F13" s="34"/>
      <c r="G13" s="34"/>
      <c r="H13" s="34"/>
      <c r="I13" s="34"/>
      <c r="J13" s="34"/>
      <c r="K13" s="37" t="str">
        <f t="shared" si="1"/>
        <v xml:space="preserve">     </v>
      </c>
      <c r="L13" s="39"/>
      <c r="M13" s="35" t="str">
        <f t="shared" si="3"/>
        <v/>
      </c>
      <c r="N13" s="39"/>
      <c r="O13" s="39"/>
      <c r="P13" s="39"/>
      <c r="Q13" s="39"/>
      <c r="R13" s="39"/>
      <c r="S13" s="39"/>
      <c r="T13" s="39"/>
      <c r="U13" s="53" t="str">
        <f t="shared" si="0"/>
        <v/>
      </c>
      <c r="V13" s="54" t="str">
        <f>IF(OR(M13="",M13=0),"",
IF(M13="Afecta probabilidad",
IF(M12="Afecta probabilidad",V12-(V12*U12),'2. Identificación del Riesgo'!$L$12),""))</f>
        <v/>
      </c>
      <c r="W13" s="54" t="str">
        <f>IF(OR(M13="",M13=0),"",
IF(M13="Afecta Impacto",
IF(M12="Afecta Impacto",W12-(W12*U12),'2. Identificación del Riesgo'!$O$12),""))</f>
        <v/>
      </c>
      <c r="X13" s="54">
        <f t="shared" ref="X13:X14" si="4">IFERROR(IF(V13="",0,V13-(V13*U13)),0)</f>
        <v>0</v>
      </c>
      <c r="Y13" s="54">
        <f t="shared" ref="Y13:Y14" si="5">IFERROR(IF(W13="",0,W13-(W13*U13)),0)</f>
        <v>0</v>
      </c>
      <c r="Z13" s="8"/>
      <c r="AA13" s="8"/>
      <c r="AB13" s="8"/>
      <c r="AC13" s="8"/>
      <c r="AD13" s="8"/>
      <c r="AE13" s="8"/>
      <c r="AF13" s="8"/>
      <c r="AG13" s="8"/>
      <c r="AH13" s="8"/>
      <c r="AI13" s="8"/>
      <c r="AJ13" s="8"/>
      <c r="AK13" s="8"/>
      <c r="AL13" s="8"/>
      <c r="AM13" s="8"/>
      <c r="AN13" s="8"/>
      <c r="AO13" s="8"/>
      <c r="AP13" s="8"/>
    </row>
    <row r="14" spans="1:42" ht="35.1" customHeight="1" x14ac:dyDescent="0.3">
      <c r="A14" s="137"/>
      <c r="B14" s="179"/>
      <c r="C14" s="136"/>
      <c r="D14" s="136"/>
      <c r="E14" s="34"/>
      <c r="F14" s="34"/>
      <c r="G14" s="34"/>
      <c r="H14" s="34"/>
      <c r="I14" s="34"/>
      <c r="J14" s="34"/>
      <c r="K14" s="37" t="str">
        <f t="shared" si="1"/>
        <v xml:space="preserve">     </v>
      </c>
      <c r="L14" s="39"/>
      <c r="M14" s="35" t="str">
        <f t="shared" si="3"/>
        <v/>
      </c>
      <c r="N14" s="39"/>
      <c r="O14" s="39"/>
      <c r="P14" s="39"/>
      <c r="Q14" s="39"/>
      <c r="R14" s="39"/>
      <c r="S14" s="39"/>
      <c r="T14" s="39"/>
      <c r="U14" s="53" t="str">
        <f t="shared" si="0"/>
        <v/>
      </c>
      <c r="V14" s="54" t="str">
        <f>IF(OR(M14="",M14=0),"",
IF(M14="Afecta probabilidad",
IF(M13="Afecta probabilidad",V13-(V13*U13),
IF(M12="Afecta probabilidad",V12-(V12*U12),'2. Identificación del Riesgo'!$L$12)),""))</f>
        <v/>
      </c>
      <c r="W14" s="54" t="str">
        <f>IF(OR(M14="",M14=0),"",
IF(M14="Afecta Impacto",
IF(M13="Afecta Impacto",W13-(W13*U13),
IF(M12="Afecta Impacto",W12-(W12*U12),'2. Identificación del Riesgo'!$O$12)),""))</f>
        <v/>
      </c>
      <c r="X14" s="54">
        <f t="shared" si="4"/>
        <v>0</v>
      </c>
      <c r="Y14" s="54">
        <f t="shared" si="5"/>
        <v>0</v>
      </c>
      <c r="Z14" s="8"/>
      <c r="AA14" s="8"/>
      <c r="AB14" s="8"/>
      <c r="AC14" s="8"/>
      <c r="AD14" s="8"/>
      <c r="AE14" s="8"/>
      <c r="AF14" s="8"/>
      <c r="AG14" s="8"/>
      <c r="AH14" s="8"/>
      <c r="AI14" s="8"/>
      <c r="AJ14" s="8"/>
      <c r="AK14" s="8"/>
      <c r="AL14" s="8"/>
      <c r="AM14" s="8"/>
      <c r="AN14" s="8"/>
      <c r="AO14" s="8"/>
      <c r="AP14" s="8"/>
    </row>
    <row r="15" spans="1:42" ht="35.1" customHeight="1" x14ac:dyDescent="0.3">
      <c r="A15" s="137">
        <v>3</v>
      </c>
      <c r="B15" s="17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Riesgo'!B15:B17)))</f>
        <v/>
      </c>
      <c r="C15" s="13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Riesgo'!G15:G17)))</f>
        <v/>
      </c>
      <c r="D15" s="13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Riesgo'!H15:H17)))</f>
        <v/>
      </c>
      <c r="E15" s="34"/>
      <c r="F15" s="34"/>
      <c r="G15" s="34"/>
      <c r="H15" s="34"/>
      <c r="I15" s="34"/>
      <c r="J15" s="34"/>
      <c r="K15" s="37" t="str">
        <f t="shared" ref="K15:K17" si="6">CONCATENATE(E15," ",F15," ",G15," ",H15," ",I15," ",J15)</f>
        <v xml:space="preserve">     </v>
      </c>
      <c r="L15" s="39"/>
      <c r="M15" s="35" t="str">
        <f t="shared" ref="M15:M17" si="7">IF(OR(L15="Preventivo",L15="Detectivo"),"Afecta probabilidad",
IF(L15="Correctivo","Afecta Impacto",""))</f>
        <v/>
      </c>
      <c r="N15" s="39"/>
      <c r="O15" s="39"/>
      <c r="P15" s="39"/>
      <c r="Q15" s="39"/>
      <c r="R15" s="39"/>
      <c r="S15" s="39"/>
      <c r="T15" s="39"/>
      <c r="U15" s="53" t="str">
        <f t="shared" si="0"/>
        <v/>
      </c>
      <c r="V15" s="54" t="str">
        <f>IF(OR(M15="",M15=0),"",
IF(M15="Afecta probabilidad",'2. Identificación del Riesgo'!$L$15,""))</f>
        <v/>
      </c>
      <c r="W15" s="54" t="str">
        <f>IF(OR(M15="",M15=0),"",
IF(M15="Afecta Impacto",'2. Identificación del Riesgo'!$O$15,""))</f>
        <v/>
      </c>
      <c r="X15" s="54">
        <f>IFERROR(IF(V15="",0,V15-(V15*U15)),0)</f>
        <v>0</v>
      </c>
      <c r="Y15" s="54">
        <f>IFERROR(IF(W15="",0,W15-(W15*U15)),0)</f>
        <v>0</v>
      </c>
      <c r="Z15" s="8"/>
      <c r="AA15" s="8"/>
      <c r="AB15" s="8"/>
      <c r="AC15" s="8"/>
      <c r="AD15" s="8"/>
      <c r="AE15" s="8"/>
      <c r="AF15" s="8"/>
      <c r="AG15" s="8"/>
      <c r="AH15" s="8"/>
      <c r="AI15" s="8"/>
      <c r="AJ15" s="8"/>
      <c r="AK15" s="8"/>
      <c r="AL15" s="8"/>
      <c r="AM15" s="8"/>
      <c r="AN15" s="8"/>
      <c r="AO15" s="8"/>
      <c r="AP15" s="8"/>
    </row>
    <row r="16" spans="1:42" ht="35.1" customHeight="1" x14ac:dyDescent="0.3">
      <c r="A16" s="137"/>
      <c r="B16" s="178"/>
      <c r="C16" s="135"/>
      <c r="D16" s="135"/>
      <c r="E16" s="34"/>
      <c r="F16" s="34"/>
      <c r="G16" s="34"/>
      <c r="H16" s="34"/>
      <c r="I16" s="34"/>
      <c r="J16" s="34"/>
      <c r="K16" s="37" t="str">
        <f t="shared" si="6"/>
        <v xml:space="preserve">     </v>
      </c>
      <c r="L16" s="39"/>
      <c r="M16" s="35" t="str">
        <f t="shared" si="7"/>
        <v/>
      </c>
      <c r="N16" s="39"/>
      <c r="O16" s="39"/>
      <c r="P16" s="39"/>
      <c r="Q16" s="39"/>
      <c r="R16" s="39"/>
      <c r="S16" s="39"/>
      <c r="T16" s="39"/>
      <c r="U16" s="53" t="str">
        <f t="shared" si="0"/>
        <v/>
      </c>
      <c r="V16" s="54" t="str">
        <f>IF(OR(M16="",M16=0),"",
IF(M16="Afecta probabilidad",
IF(M15="Afecta probabilidad",V15-(V15*U15),'2. Identificación del Riesgo'!$L$15),""))</f>
        <v/>
      </c>
      <c r="W16" s="54" t="str">
        <f>IF(OR(M16="",M16=0),"",
IF(M16="Afecta Impacto",
IF(M15="Afecta Impacto",W15-(W15*U15),'2. Identificación del Riesgo'!$O$15),""))</f>
        <v/>
      </c>
      <c r="X16" s="54">
        <f t="shared" ref="X16:X17" si="8">IFERROR(IF(V16="",0,V16-(V16*U16)),0)</f>
        <v>0</v>
      </c>
      <c r="Y16" s="54">
        <f t="shared" ref="Y16:Y17" si="9">IFERROR(IF(W16="",0,W16-(W16*U16)),0)</f>
        <v>0</v>
      </c>
      <c r="Z16" s="8"/>
      <c r="AA16" s="8"/>
      <c r="AB16" s="8"/>
      <c r="AC16" s="8"/>
      <c r="AD16" s="8"/>
      <c r="AE16" s="8"/>
      <c r="AF16" s="8"/>
      <c r="AG16" s="8"/>
      <c r="AH16" s="8"/>
      <c r="AI16" s="8"/>
      <c r="AJ16" s="8"/>
      <c r="AK16" s="8"/>
      <c r="AL16" s="8"/>
      <c r="AM16" s="8"/>
      <c r="AN16" s="8"/>
      <c r="AO16" s="8"/>
      <c r="AP16" s="8"/>
    </row>
    <row r="17" spans="1:42" ht="35.1" customHeight="1" x14ac:dyDescent="0.3">
      <c r="A17" s="137"/>
      <c r="B17" s="179"/>
      <c r="C17" s="136"/>
      <c r="D17" s="136"/>
      <c r="E17" s="34"/>
      <c r="F17" s="34"/>
      <c r="G17" s="34"/>
      <c r="H17" s="34"/>
      <c r="I17" s="34"/>
      <c r="J17" s="34"/>
      <c r="K17" s="37" t="str">
        <f t="shared" si="6"/>
        <v xml:space="preserve">     </v>
      </c>
      <c r="L17" s="39"/>
      <c r="M17" s="35" t="str">
        <f t="shared" si="7"/>
        <v/>
      </c>
      <c r="N17" s="39"/>
      <c r="O17" s="39"/>
      <c r="P17" s="39"/>
      <c r="Q17" s="39"/>
      <c r="R17" s="39"/>
      <c r="S17" s="39"/>
      <c r="T17" s="39"/>
      <c r="U17" s="53" t="str">
        <f t="shared" si="0"/>
        <v/>
      </c>
      <c r="V17" s="54" t="str">
        <f>IF(OR(M17="",M17=0),"",
IF(M17="Afecta probabilidad",
IF(M16="Afecta probabilidad",V16-(V16*U16),
IF(M15="Afecta probabilidad",V15-(V15*U15),'2. Identificación del Riesgo'!$L$15)),""))</f>
        <v/>
      </c>
      <c r="W17" s="54" t="str">
        <f>IF(OR(M17="",M17=0),"",
IF(M17="Afecta Impacto",
IF(M16="Afecta Impacto",W16-(W16*U16),
IF(M15="Afecta Impacto",W15-(W15*U15),'2. Identificación del Riesgo'!$O$15)),""))</f>
        <v/>
      </c>
      <c r="X17" s="54">
        <f t="shared" si="8"/>
        <v>0</v>
      </c>
      <c r="Y17" s="54">
        <f t="shared" si="9"/>
        <v>0</v>
      </c>
      <c r="Z17" s="8"/>
      <c r="AA17" s="8"/>
      <c r="AB17" s="8"/>
      <c r="AC17" s="8"/>
      <c r="AD17" s="8"/>
      <c r="AE17" s="8"/>
      <c r="AF17" s="8"/>
      <c r="AG17" s="8"/>
      <c r="AH17" s="8"/>
      <c r="AI17" s="8"/>
      <c r="AJ17" s="8"/>
      <c r="AK17" s="8"/>
      <c r="AL17" s="8"/>
      <c r="AM17" s="8"/>
      <c r="AN17" s="8"/>
      <c r="AO17" s="8"/>
      <c r="AP17" s="8"/>
    </row>
    <row r="18" spans="1:42" ht="35.1" customHeight="1" x14ac:dyDescent="0.3">
      <c r="A18" s="137">
        <v>4</v>
      </c>
      <c r="B18" s="17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Riesgo'!B18:B20)))</f>
        <v/>
      </c>
      <c r="C18" s="13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Riesgo'!G18:G20)))</f>
        <v/>
      </c>
      <c r="D18" s="13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Riesgo'!H18:H20)))</f>
        <v/>
      </c>
      <c r="E18" s="34"/>
      <c r="F18" s="34"/>
      <c r="G18" s="34"/>
      <c r="H18" s="34"/>
      <c r="I18" s="34"/>
      <c r="J18" s="34"/>
      <c r="K18" s="37" t="str">
        <f t="shared" si="1"/>
        <v xml:space="preserve">     </v>
      </c>
      <c r="L18" s="39"/>
      <c r="M18" s="35" t="str">
        <f t="shared" ref="M18:M20" si="10">IF(OR(L18="Preventivo",L18="Detectivo"),"Afecta probabilidad",
IF(L18="Correctivo","Afecta Impacto",""))</f>
        <v/>
      </c>
      <c r="N18" s="39"/>
      <c r="O18" s="39"/>
      <c r="P18" s="39"/>
      <c r="Q18" s="39"/>
      <c r="R18" s="39"/>
      <c r="S18" s="39"/>
      <c r="T18" s="39"/>
      <c r="U18" s="53" t="str">
        <f t="shared" si="0"/>
        <v/>
      </c>
      <c r="V18" s="54" t="str">
        <f>IF(OR(M18="",M18=0),"",
IF(M18="Afecta probabilidad",'2. Identificación del Riesgo'!$L$18,""))</f>
        <v/>
      </c>
      <c r="W18" s="54" t="str">
        <f>IF(OR(M18="",M18=0),"",
IF(M18="Afecta Impacto",'2. Identificación del Riesgo'!$O$18,""))</f>
        <v/>
      </c>
      <c r="X18" s="54">
        <f>IFERROR(IF(V18="",0,V18-(V18*U18)),0)</f>
        <v>0</v>
      </c>
      <c r="Y18" s="54">
        <f>IFERROR(IF(W18="",0,W18-(W18*U18)),0)</f>
        <v>0</v>
      </c>
      <c r="Z18" s="8"/>
      <c r="AA18" s="8"/>
      <c r="AB18" s="8"/>
      <c r="AC18" s="8"/>
      <c r="AD18" s="8"/>
      <c r="AE18" s="8"/>
      <c r="AF18" s="8"/>
      <c r="AG18" s="8"/>
      <c r="AH18" s="8"/>
      <c r="AI18" s="8"/>
      <c r="AJ18" s="8"/>
      <c r="AK18" s="8"/>
      <c r="AL18" s="8"/>
      <c r="AM18" s="8"/>
      <c r="AN18" s="8"/>
      <c r="AO18" s="8"/>
      <c r="AP18" s="8"/>
    </row>
    <row r="19" spans="1:42" ht="35.1" customHeight="1" x14ac:dyDescent="0.3">
      <c r="A19" s="137"/>
      <c r="B19" s="178"/>
      <c r="C19" s="135"/>
      <c r="D19" s="135"/>
      <c r="E19" s="34"/>
      <c r="F19" s="34"/>
      <c r="G19" s="34"/>
      <c r="H19" s="34"/>
      <c r="I19" s="34"/>
      <c r="J19" s="34"/>
      <c r="K19" s="37" t="str">
        <f t="shared" si="1"/>
        <v xml:space="preserve">     </v>
      </c>
      <c r="L19" s="39"/>
      <c r="M19" s="35" t="str">
        <f t="shared" si="10"/>
        <v/>
      </c>
      <c r="N19" s="39"/>
      <c r="O19" s="39"/>
      <c r="P19" s="39"/>
      <c r="Q19" s="39"/>
      <c r="R19" s="39"/>
      <c r="S19" s="39"/>
      <c r="T19" s="39"/>
      <c r="U19" s="53" t="str">
        <f t="shared" si="0"/>
        <v/>
      </c>
      <c r="V19" s="54" t="str">
        <f>IF(OR(M19="",M19=0),"",
IF(M19="Afecta probabilidad",
IF(M18="Afecta probabilidad",V18-(V18*U18),'2. Identificación del Riesgo'!$L$18),""))</f>
        <v/>
      </c>
      <c r="W19" s="54" t="str">
        <f>IF(OR(M19="",M19=0),"",
IF(M19="Afecta Impacto",
IF(M18="Afecta Impacto",W18-(W18*U18),'2. Identificación del Riesgo'!$O$18),""))</f>
        <v/>
      </c>
      <c r="X19" s="54">
        <f t="shared" ref="X19:X20" si="11">IFERROR(IF(V19="",0,V19-(V19*U19)),0)</f>
        <v>0</v>
      </c>
      <c r="Y19" s="54">
        <f t="shared" ref="Y19:Y20" si="12">IFERROR(IF(W19="",0,W19-(W19*U19)),0)</f>
        <v>0</v>
      </c>
      <c r="Z19" s="8"/>
      <c r="AA19" s="8"/>
      <c r="AB19" s="8"/>
      <c r="AC19" s="8"/>
      <c r="AD19" s="8"/>
      <c r="AE19" s="8"/>
      <c r="AF19" s="8"/>
      <c r="AG19" s="8"/>
      <c r="AH19" s="8"/>
      <c r="AI19" s="8"/>
      <c r="AJ19" s="8"/>
      <c r="AK19" s="8"/>
      <c r="AL19" s="8"/>
      <c r="AM19" s="8"/>
      <c r="AN19" s="8"/>
      <c r="AO19" s="8"/>
      <c r="AP19" s="8"/>
    </row>
    <row r="20" spans="1:42" ht="35.1" customHeight="1" x14ac:dyDescent="0.3">
      <c r="A20" s="137"/>
      <c r="B20" s="179"/>
      <c r="C20" s="136"/>
      <c r="D20" s="136"/>
      <c r="E20" s="34"/>
      <c r="F20" s="34"/>
      <c r="G20" s="34"/>
      <c r="H20" s="34"/>
      <c r="I20" s="34"/>
      <c r="J20" s="34"/>
      <c r="K20" s="37" t="str">
        <f t="shared" si="1"/>
        <v xml:space="preserve">     </v>
      </c>
      <c r="L20" s="39"/>
      <c r="M20" s="35" t="str">
        <f t="shared" si="10"/>
        <v/>
      </c>
      <c r="N20" s="39"/>
      <c r="O20" s="39"/>
      <c r="P20" s="39"/>
      <c r="Q20" s="39"/>
      <c r="R20" s="39"/>
      <c r="S20" s="39"/>
      <c r="T20" s="39"/>
      <c r="U20" s="53" t="str">
        <f t="shared" si="0"/>
        <v/>
      </c>
      <c r="V20" s="54" t="str">
        <f>IF(OR(M20="",M20=0),"",
IF(M20="Afecta probabilidad",
IF(M19="Afecta probabilidad",V19-(V19*U19),
IF(M18="Afecta probabilidad",V18-(V18*U18),'2. Identificación del Riesgo'!$L$18)),""))</f>
        <v/>
      </c>
      <c r="W20" s="54" t="str">
        <f>IF(OR(M20="",M20=0),"",
IF(M20="Afecta Impacto",
IF(M19="Afecta Impacto",W19-(W19*U19),
IF(M18="Afecta Impacto",W18-(W18*U18),'2. Identificación del Riesgo'!$O$18)),""))</f>
        <v/>
      </c>
      <c r="X20" s="54">
        <f t="shared" si="11"/>
        <v>0</v>
      </c>
      <c r="Y20" s="54">
        <f t="shared" si="12"/>
        <v>0</v>
      </c>
      <c r="Z20" s="8"/>
      <c r="AA20" s="8"/>
      <c r="AB20" s="8"/>
      <c r="AC20" s="8"/>
      <c r="AD20" s="8"/>
      <c r="AE20" s="8"/>
      <c r="AF20" s="8"/>
      <c r="AG20" s="8"/>
      <c r="AH20" s="8"/>
      <c r="AI20" s="8"/>
      <c r="AJ20" s="8"/>
      <c r="AK20" s="8"/>
      <c r="AL20" s="8"/>
      <c r="AM20" s="8"/>
      <c r="AN20" s="8"/>
      <c r="AO20" s="8"/>
      <c r="AP20" s="8"/>
    </row>
    <row r="21" spans="1:42" ht="35.1" customHeight="1" x14ac:dyDescent="0.3">
      <c r="A21" s="137">
        <v>5</v>
      </c>
      <c r="B21" s="17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Riesgo'!B21:B23)))</f>
        <v/>
      </c>
      <c r="C21" s="13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Riesgo'!G21:G23)))</f>
        <v/>
      </c>
      <c r="D21" s="13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Riesgo'!H21:H23)))</f>
        <v/>
      </c>
      <c r="E21" s="34"/>
      <c r="F21" s="34"/>
      <c r="G21" s="34"/>
      <c r="H21" s="34"/>
      <c r="I21" s="34"/>
      <c r="J21" s="34"/>
      <c r="K21" s="37" t="str">
        <f t="shared" si="1"/>
        <v xml:space="preserve">     </v>
      </c>
      <c r="L21" s="39"/>
      <c r="M21" s="35" t="str">
        <f t="shared" ref="M21:M23" si="13">IF(OR(L21="Preventivo",L21="Detectivo"),"Afecta probabilidad",
IF(L21="Correctivo","Afecta Impacto",""))</f>
        <v/>
      </c>
      <c r="N21" s="39"/>
      <c r="O21" s="39"/>
      <c r="P21" s="39"/>
      <c r="Q21" s="39"/>
      <c r="R21" s="39"/>
      <c r="S21" s="39"/>
      <c r="T21" s="39"/>
      <c r="U21" s="53" t="str">
        <f t="shared" si="0"/>
        <v/>
      </c>
      <c r="V21" s="54" t="str">
        <f>IF(OR(M21="",M21=0),"",
IF(M21="Afecta probabilidad",'2. Identificación del Riesgo'!$L$21,""))</f>
        <v/>
      </c>
      <c r="W21" s="54" t="str">
        <f>IF(OR(M21="",M21=0),"",
IF(M21="Afecta Impacto",'2. Identificación del Riesgo'!$O$21,""))</f>
        <v/>
      </c>
      <c r="X21" s="54">
        <f>IFERROR(IF(V21="",0,V21-(V21*U21)),0)</f>
        <v>0</v>
      </c>
      <c r="Y21" s="54">
        <f>IFERROR(IF(W21="",0,W21-(W21*U21)),0)</f>
        <v>0</v>
      </c>
      <c r="Z21" s="8"/>
      <c r="AA21" s="8"/>
      <c r="AB21" s="8"/>
      <c r="AC21" s="8"/>
      <c r="AD21" s="8"/>
      <c r="AE21" s="8"/>
      <c r="AF21" s="8"/>
      <c r="AG21" s="8"/>
      <c r="AH21" s="8"/>
      <c r="AI21" s="8"/>
      <c r="AJ21" s="8"/>
      <c r="AK21" s="8"/>
      <c r="AL21" s="8"/>
      <c r="AM21" s="8"/>
      <c r="AN21" s="8"/>
      <c r="AO21" s="8"/>
      <c r="AP21" s="8"/>
    </row>
    <row r="22" spans="1:42" ht="35.1" customHeight="1" x14ac:dyDescent="0.3">
      <c r="A22" s="137"/>
      <c r="B22" s="178"/>
      <c r="C22" s="135"/>
      <c r="D22" s="135"/>
      <c r="E22" s="34"/>
      <c r="F22" s="34"/>
      <c r="G22" s="34"/>
      <c r="H22" s="34"/>
      <c r="I22" s="34"/>
      <c r="J22" s="34"/>
      <c r="K22" s="37" t="str">
        <f t="shared" si="1"/>
        <v xml:space="preserve">     </v>
      </c>
      <c r="L22" s="39"/>
      <c r="M22" s="35" t="str">
        <f t="shared" si="13"/>
        <v/>
      </c>
      <c r="N22" s="39"/>
      <c r="O22" s="39"/>
      <c r="P22" s="39"/>
      <c r="Q22" s="39"/>
      <c r="R22" s="39"/>
      <c r="S22" s="39"/>
      <c r="T22" s="39"/>
      <c r="U22" s="53" t="str">
        <f t="shared" si="0"/>
        <v/>
      </c>
      <c r="V22" s="54" t="str">
        <f>IF(OR(M22="",M22=0),"",
IF(M22="Afecta probabilidad",
IF(M21="Afecta probabilidad",V21-(V21*U21),'2. Identificación del Riesgo'!$L$21),""))</f>
        <v/>
      </c>
      <c r="W22" s="54" t="str">
        <f>IF(OR(M22="",M22=0),"",
IF(M22="Afecta Impacto",
IF(M21="Afecta Impacto",W21-(W21*U21),'2. Identificación del Riesgo'!$O$21),""))</f>
        <v/>
      </c>
      <c r="X22" s="54">
        <f t="shared" ref="X22:X23" si="14">IFERROR(IF(V22="",0,V22-(V22*U22)),0)</f>
        <v>0</v>
      </c>
      <c r="Y22" s="54">
        <f t="shared" ref="Y22:Y23" si="15">IFERROR(IF(W22="",0,W22-(W22*U22)),0)</f>
        <v>0</v>
      </c>
      <c r="Z22" s="8"/>
      <c r="AA22" s="8"/>
      <c r="AB22" s="8"/>
      <c r="AC22" s="8"/>
      <c r="AD22" s="8"/>
      <c r="AE22" s="8"/>
      <c r="AF22" s="8"/>
      <c r="AG22" s="8"/>
      <c r="AH22" s="8"/>
      <c r="AI22" s="8"/>
      <c r="AJ22" s="8"/>
      <c r="AK22" s="8"/>
      <c r="AL22" s="8"/>
      <c r="AM22" s="8"/>
      <c r="AN22" s="8"/>
      <c r="AO22" s="8"/>
      <c r="AP22" s="8"/>
    </row>
    <row r="23" spans="1:42" ht="35.1" customHeight="1" x14ac:dyDescent="0.3">
      <c r="A23" s="137"/>
      <c r="B23" s="179"/>
      <c r="C23" s="136"/>
      <c r="D23" s="136"/>
      <c r="E23" s="34"/>
      <c r="F23" s="34"/>
      <c r="G23" s="34"/>
      <c r="H23" s="34"/>
      <c r="I23" s="34"/>
      <c r="J23" s="34"/>
      <c r="K23" s="37" t="str">
        <f t="shared" si="1"/>
        <v xml:space="preserve">     </v>
      </c>
      <c r="L23" s="39"/>
      <c r="M23" s="35" t="str">
        <f t="shared" si="13"/>
        <v/>
      </c>
      <c r="N23" s="39"/>
      <c r="O23" s="39"/>
      <c r="P23" s="39"/>
      <c r="Q23" s="39"/>
      <c r="R23" s="39"/>
      <c r="S23" s="39"/>
      <c r="T23" s="39"/>
      <c r="U23" s="53" t="str">
        <f t="shared" si="0"/>
        <v/>
      </c>
      <c r="V23" s="54" t="str">
        <f>IF(OR(M23="",M23=0),"",
IF(M23="Afecta probabilidad",
IF(M22="Afecta probabilidad",V22-(V22*U22),
IF(M21="Afecta probabilidad",V21-(V21*U21),'2. Identificación del Riesgo'!$L$21)),""))</f>
        <v/>
      </c>
      <c r="W23" s="54" t="str">
        <f>IF(OR(M23="",M23=0),"",
IF(M23="Afecta Impacto",
IF(M22="Afecta Impacto",W22-(W22*U22),
IF(M21="Afecta Impacto",W21-(W21*U21),'2. Identificación del Riesgo'!$O$21)),""))</f>
        <v/>
      </c>
      <c r="X23" s="54">
        <f t="shared" si="14"/>
        <v>0</v>
      </c>
      <c r="Y23" s="54">
        <f t="shared" si="15"/>
        <v>0</v>
      </c>
      <c r="Z23" s="8"/>
      <c r="AA23" s="8"/>
      <c r="AB23" s="8"/>
      <c r="AC23" s="8"/>
      <c r="AD23" s="8"/>
      <c r="AE23" s="8"/>
      <c r="AF23" s="8"/>
      <c r="AG23" s="8"/>
      <c r="AH23" s="8"/>
      <c r="AI23" s="8"/>
      <c r="AJ23" s="8"/>
      <c r="AK23" s="8"/>
      <c r="AL23" s="8"/>
      <c r="AM23" s="8"/>
      <c r="AN23" s="8"/>
      <c r="AO23" s="8"/>
      <c r="AP23" s="8"/>
    </row>
    <row r="24" spans="1:42" ht="35.1" customHeight="1" x14ac:dyDescent="0.3">
      <c r="A24" s="137">
        <v>6</v>
      </c>
      <c r="B24" s="17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Riesgo'!B24:B26)))</f>
        <v/>
      </c>
      <c r="C24" s="13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Riesgo'!G24:G26)))</f>
        <v/>
      </c>
      <c r="D24" s="13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Riesgo'!H24:H26)))</f>
        <v/>
      </c>
      <c r="E24" s="34"/>
      <c r="F24" s="34"/>
      <c r="G24" s="34"/>
      <c r="H24" s="34"/>
      <c r="I24" s="34"/>
      <c r="J24" s="34"/>
      <c r="K24" s="37" t="str">
        <f t="shared" si="1"/>
        <v xml:space="preserve">     </v>
      </c>
      <c r="L24" s="39"/>
      <c r="M24" s="35" t="str">
        <f t="shared" ref="M24:M26" si="16">IF(OR(L24="Preventivo",L24="Detectivo"),"Afecta probabilidad",
IF(L24="Correctivo","Afecta Impacto",""))</f>
        <v/>
      </c>
      <c r="N24" s="39"/>
      <c r="O24" s="39"/>
      <c r="P24" s="39"/>
      <c r="Q24" s="39"/>
      <c r="R24" s="39"/>
      <c r="S24" s="39"/>
      <c r="T24" s="39"/>
      <c r="U24" s="53" t="str">
        <f t="shared" si="0"/>
        <v/>
      </c>
      <c r="V24" s="54" t="str">
        <f>IF(OR(M24="",M24=0),"",
IF(M24="Afecta probabilidad",'2. Identificación del Riesgo'!$L$24,""))</f>
        <v/>
      </c>
      <c r="W24" s="54" t="str">
        <f>IF(OR(M24="",M24=0),"",
IF(M24="Afecta Impacto",'2. Identificación del Riesgo'!$O$24,""))</f>
        <v/>
      </c>
      <c r="X24" s="54">
        <f>IFERROR(IF(V24="",0,V24-(V24*U24)),0)</f>
        <v>0</v>
      </c>
      <c r="Y24" s="54">
        <f>IFERROR(IF(W24="",0,W24-(W24*U24)),0)</f>
        <v>0</v>
      </c>
      <c r="Z24" s="8"/>
      <c r="AA24" s="8"/>
      <c r="AB24" s="8"/>
      <c r="AC24" s="8"/>
      <c r="AD24" s="8"/>
      <c r="AE24" s="8"/>
      <c r="AF24" s="8"/>
      <c r="AG24" s="8"/>
      <c r="AH24" s="8"/>
      <c r="AI24" s="8"/>
      <c r="AJ24" s="8"/>
      <c r="AK24" s="8"/>
      <c r="AL24" s="8"/>
      <c r="AM24" s="8"/>
      <c r="AN24" s="8"/>
      <c r="AO24" s="8"/>
      <c r="AP24" s="8"/>
    </row>
    <row r="25" spans="1:42" ht="35.1" customHeight="1" x14ac:dyDescent="0.3">
      <c r="A25" s="137"/>
      <c r="B25" s="178"/>
      <c r="C25" s="135"/>
      <c r="D25" s="135"/>
      <c r="E25" s="34"/>
      <c r="F25" s="34"/>
      <c r="G25" s="34"/>
      <c r="H25" s="34"/>
      <c r="I25" s="34"/>
      <c r="J25" s="34"/>
      <c r="K25" s="37" t="str">
        <f t="shared" si="1"/>
        <v xml:space="preserve">     </v>
      </c>
      <c r="L25" s="39"/>
      <c r="M25" s="35" t="str">
        <f t="shared" si="16"/>
        <v/>
      </c>
      <c r="N25" s="39"/>
      <c r="O25" s="39"/>
      <c r="P25" s="39"/>
      <c r="Q25" s="39"/>
      <c r="R25" s="39"/>
      <c r="S25" s="39"/>
      <c r="T25" s="39"/>
      <c r="U25" s="53" t="str">
        <f t="shared" si="0"/>
        <v/>
      </c>
      <c r="V25" s="54" t="str">
        <f>IF(OR(M25="",M25=0),"",
IF(M25="Afecta probabilidad",
IF(M24="Afecta probabilidad",V24-(V24*U24),'2. Identificación del Riesgo'!$L$24),""))</f>
        <v/>
      </c>
      <c r="W25" s="54" t="str">
        <f>IF(OR(M25="",M25=0),"",
IF(M25="Afecta Impacto",
IF(M24="Afecta Impacto",W24-(W24*U24),'2. Identificación del Riesgo'!$O$24),""))</f>
        <v/>
      </c>
      <c r="X25" s="54">
        <f t="shared" ref="X25:X26" si="17">IFERROR(IF(V25="",0,V25-(V25*U25)),0)</f>
        <v>0</v>
      </c>
      <c r="Y25" s="54">
        <f t="shared" ref="Y25:Y26" si="18">IFERROR(IF(W25="",0,W25-(W25*U25)),0)</f>
        <v>0</v>
      </c>
      <c r="Z25" s="8"/>
      <c r="AA25" s="8"/>
      <c r="AB25" s="8"/>
      <c r="AC25" s="8"/>
      <c r="AD25" s="8"/>
      <c r="AE25" s="8"/>
      <c r="AF25" s="8"/>
      <c r="AG25" s="8"/>
      <c r="AH25" s="8"/>
      <c r="AI25" s="8"/>
      <c r="AJ25" s="8"/>
      <c r="AK25" s="8"/>
      <c r="AL25" s="8"/>
      <c r="AM25" s="8"/>
      <c r="AN25" s="8"/>
      <c r="AO25" s="8"/>
      <c r="AP25" s="8"/>
    </row>
    <row r="26" spans="1:42" ht="35.1" customHeight="1" x14ac:dyDescent="0.3">
      <c r="A26" s="137"/>
      <c r="B26" s="179"/>
      <c r="C26" s="136"/>
      <c r="D26" s="136"/>
      <c r="E26" s="34"/>
      <c r="F26" s="34"/>
      <c r="G26" s="34"/>
      <c r="H26" s="34"/>
      <c r="I26" s="34"/>
      <c r="J26" s="34"/>
      <c r="K26" s="37" t="str">
        <f t="shared" si="1"/>
        <v xml:space="preserve">     </v>
      </c>
      <c r="L26" s="39"/>
      <c r="M26" s="35" t="str">
        <f t="shared" si="16"/>
        <v/>
      </c>
      <c r="N26" s="39"/>
      <c r="O26" s="39"/>
      <c r="P26" s="39"/>
      <c r="Q26" s="39"/>
      <c r="R26" s="39"/>
      <c r="S26" s="39"/>
      <c r="T26" s="39"/>
      <c r="U26" s="53" t="str">
        <f t="shared" si="0"/>
        <v/>
      </c>
      <c r="V26" s="54" t="str">
        <f>IF(OR(M26="",M26=0),"",
IF(M26="Afecta probabilidad",
IF(M25="Afecta probabilidad",V25-(V25*U25),
IF(M24="Afecta probabilidad",V24-(V24*U24),'2. Identificación del Riesgo'!$L$24)),""))</f>
        <v/>
      </c>
      <c r="W26" s="54" t="str">
        <f>IF(OR(M26="",M26=0),"",
IF(M26="Afecta Impacto",
IF(M25="Afecta Impacto",W25-(W25*U25),
IF(M24="Afecta Impacto",W24-(W24*U24),'2. Identificación del Riesgo'!$O$24)),""))</f>
        <v/>
      </c>
      <c r="X26" s="54">
        <f t="shared" si="17"/>
        <v>0</v>
      </c>
      <c r="Y26" s="54">
        <f t="shared" si="18"/>
        <v>0</v>
      </c>
      <c r="Z26" s="8"/>
      <c r="AA26" s="8"/>
      <c r="AB26" s="8"/>
      <c r="AC26" s="8"/>
      <c r="AD26" s="8"/>
      <c r="AE26" s="8"/>
      <c r="AF26" s="8"/>
      <c r="AG26" s="8"/>
      <c r="AH26" s="8"/>
      <c r="AI26" s="8"/>
      <c r="AJ26" s="8"/>
      <c r="AK26" s="8"/>
      <c r="AL26" s="8"/>
      <c r="AM26" s="8"/>
      <c r="AN26" s="8"/>
      <c r="AO26" s="8"/>
      <c r="AP26" s="8"/>
    </row>
    <row r="27" spans="1:42" ht="35.1" customHeight="1" x14ac:dyDescent="0.3">
      <c r="A27" s="137">
        <v>7</v>
      </c>
      <c r="B27" s="17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Riesgo'!B27:B29)))</f>
        <v/>
      </c>
      <c r="C27" s="13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Riesgo'!G27:G29)))</f>
        <v/>
      </c>
      <c r="D27" s="13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Riesgo'!H27:H29)))</f>
        <v/>
      </c>
      <c r="E27" s="34"/>
      <c r="F27" s="34"/>
      <c r="G27" s="34"/>
      <c r="H27" s="34"/>
      <c r="I27" s="34"/>
      <c r="J27" s="34"/>
      <c r="K27" s="37" t="str">
        <f t="shared" si="1"/>
        <v xml:space="preserve">     </v>
      </c>
      <c r="L27" s="39"/>
      <c r="M27" s="35" t="str">
        <f t="shared" ref="M27:M29" si="19">IF(OR(L27="Preventivo",L27="Detectivo"),"Afecta probabilidad",
IF(L27="Correctivo","Afecta Impacto",""))</f>
        <v/>
      </c>
      <c r="N27" s="39"/>
      <c r="O27" s="39"/>
      <c r="P27" s="39"/>
      <c r="Q27" s="39"/>
      <c r="R27" s="39"/>
      <c r="S27" s="39"/>
      <c r="T27" s="39"/>
      <c r="U27" s="53" t="str">
        <f t="shared" si="0"/>
        <v/>
      </c>
      <c r="V27" s="54" t="str">
        <f>IF(OR(M27="",M27=0),"",
IF(M27="Afecta probabilidad",'2. Identificación del Riesgo'!$L$27,""))</f>
        <v/>
      </c>
      <c r="W27" s="54" t="str">
        <f>IF(OR(M27="",M27=0),"",
IF(M27="Afecta Impacto",'2. Identificación del Riesgo'!$O$27,""))</f>
        <v/>
      </c>
      <c r="X27" s="54">
        <f>IFERROR(IF(V27="",0,V27-(V27*U27)),0)</f>
        <v>0</v>
      </c>
      <c r="Y27" s="54">
        <f>IFERROR(IF(W27="",0,W27-(W27*U27)),0)</f>
        <v>0</v>
      </c>
      <c r="Z27" s="8"/>
      <c r="AA27" s="8"/>
      <c r="AB27" s="8"/>
      <c r="AC27" s="8"/>
      <c r="AD27" s="8"/>
      <c r="AE27" s="8"/>
      <c r="AF27" s="8"/>
      <c r="AG27" s="8"/>
      <c r="AH27" s="8"/>
      <c r="AI27" s="8"/>
      <c r="AJ27" s="8"/>
      <c r="AK27" s="8"/>
      <c r="AL27" s="8"/>
      <c r="AM27" s="8"/>
      <c r="AN27" s="8"/>
      <c r="AO27" s="8"/>
      <c r="AP27" s="8"/>
    </row>
    <row r="28" spans="1:42" ht="35.1" customHeight="1" x14ac:dyDescent="0.3">
      <c r="A28" s="137"/>
      <c r="B28" s="178"/>
      <c r="C28" s="135"/>
      <c r="D28" s="135"/>
      <c r="E28" s="34"/>
      <c r="F28" s="34"/>
      <c r="G28" s="34"/>
      <c r="H28" s="34"/>
      <c r="I28" s="34"/>
      <c r="J28" s="34"/>
      <c r="K28" s="37" t="str">
        <f t="shared" si="1"/>
        <v xml:space="preserve">     </v>
      </c>
      <c r="L28" s="39"/>
      <c r="M28" s="35" t="str">
        <f t="shared" si="19"/>
        <v/>
      </c>
      <c r="N28" s="39"/>
      <c r="O28" s="39"/>
      <c r="P28" s="39"/>
      <c r="Q28" s="39"/>
      <c r="R28" s="39"/>
      <c r="S28" s="39"/>
      <c r="T28" s="39"/>
      <c r="U28" s="53" t="str">
        <f t="shared" si="0"/>
        <v/>
      </c>
      <c r="V28" s="54" t="str">
        <f>IF(OR(M28="",M28=0),"",
IF(M28="Afecta probabilidad",
IF(M27="Afecta probabilidad",V27-(V27*U27),'2. Identificación del Riesgo'!$L$27),""))</f>
        <v/>
      </c>
      <c r="W28" s="54" t="str">
        <f>IF(OR(M28="",M28=0),"",
IF(M28="Afecta Impacto",
IF(M27="Afecta Impacto",W27-(W27*U27),'2. Identificación del Riesgo'!$O$27),""))</f>
        <v/>
      </c>
      <c r="X28" s="54">
        <f t="shared" ref="X28:X29" si="20">IFERROR(IF(V28="",0,V28-(V28*U28)),0)</f>
        <v>0</v>
      </c>
      <c r="Y28" s="54">
        <f t="shared" ref="Y28:Y29" si="21">IFERROR(IF(W28="",0,W28-(W28*U28)),0)</f>
        <v>0</v>
      </c>
      <c r="Z28" s="8"/>
      <c r="AA28" s="8"/>
      <c r="AB28" s="8"/>
      <c r="AC28" s="8"/>
      <c r="AD28" s="8"/>
      <c r="AE28" s="8"/>
      <c r="AF28" s="8"/>
      <c r="AG28" s="8"/>
      <c r="AH28" s="8"/>
      <c r="AI28" s="8"/>
      <c r="AJ28" s="8"/>
      <c r="AK28" s="8"/>
      <c r="AL28" s="8"/>
      <c r="AM28" s="8"/>
      <c r="AN28" s="8"/>
      <c r="AO28" s="8"/>
      <c r="AP28" s="8"/>
    </row>
    <row r="29" spans="1:42" ht="35.1" customHeight="1" x14ac:dyDescent="0.3">
      <c r="A29" s="137"/>
      <c r="B29" s="179"/>
      <c r="C29" s="136"/>
      <c r="D29" s="136"/>
      <c r="E29" s="34"/>
      <c r="F29" s="34"/>
      <c r="G29" s="34"/>
      <c r="H29" s="34"/>
      <c r="I29" s="34"/>
      <c r="J29" s="34"/>
      <c r="K29" s="37" t="str">
        <f t="shared" si="1"/>
        <v xml:space="preserve">     </v>
      </c>
      <c r="L29" s="39"/>
      <c r="M29" s="35" t="str">
        <f t="shared" si="19"/>
        <v/>
      </c>
      <c r="N29" s="39"/>
      <c r="O29" s="39"/>
      <c r="P29" s="39"/>
      <c r="Q29" s="39"/>
      <c r="R29" s="39"/>
      <c r="S29" s="39"/>
      <c r="T29" s="39"/>
      <c r="U29" s="53" t="str">
        <f t="shared" si="0"/>
        <v/>
      </c>
      <c r="V29" s="54" t="str">
        <f>IF(OR(M29="",M29=0),"",
IF(M29="Afecta probabilidad",
IF(M28="Afecta probabilidad",V28-(V28*U28),
IF(M27="Afecta probabilidad",V27-(V27*U27),'2. Identificación del Riesgo'!$L$27)),""))</f>
        <v/>
      </c>
      <c r="W29" s="54" t="str">
        <f>IF(OR(M29="",M29=0),"",
IF(M29="Afecta Impacto",
IF(M28="Afecta Impacto",W28-(W28*U28),
IF(M27="Afecta Impacto",W27-(W27*U27),'2. Identificación del Riesgo'!$O$27)),""))</f>
        <v/>
      </c>
      <c r="X29" s="54">
        <f t="shared" si="20"/>
        <v>0</v>
      </c>
      <c r="Y29" s="54">
        <f t="shared" si="21"/>
        <v>0</v>
      </c>
      <c r="Z29" s="8"/>
      <c r="AA29" s="8"/>
      <c r="AB29" s="8"/>
      <c r="AC29" s="8"/>
      <c r="AD29" s="8"/>
      <c r="AE29" s="8"/>
      <c r="AF29" s="8"/>
      <c r="AG29" s="8"/>
      <c r="AH29" s="8"/>
      <c r="AI29" s="8"/>
      <c r="AJ29" s="8"/>
      <c r="AK29" s="8"/>
      <c r="AL29" s="8"/>
      <c r="AM29" s="8"/>
      <c r="AN29" s="8"/>
      <c r="AO29" s="8"/>
      <c r="AP29" s="8"/>
    </row>
    <row r="30" spans="1:42" ht="35.1" customHeight="1" x14ac:dyDescent="0.3">
      <c r="A30" s="137">
        <v>8</v>
      </c>
      <c r="B30" s="17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Riesgo'!B30:B32)))</f>
        <v/>
      </c>
      <c r="C30" s="13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Riesgo'!G30:G32)))</f>
        <v/>
      </c>
      <c r="D30" s="13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Riesgo'!H30:H32)))</f>
        <v/>
      </c>
      <c r="E30" s="34"/>
      <c r="F30" s="34"/>
      <c r="G30" s="34"/>
      <c r="H30" s="34"/>
      <c r="I30" s="34"/>
      <c r="J30" s="34"/>
      <c r="K30" s="37" t="str">
        <f t="shared" si="1"/>
        <v xml:space="preserve">     </v>
      </c>
      <c r="L30" s="39"/>
      <c r="M30" s="35" t="str">
        <f t="shared" ref="M30:M32" si="22">IF(OR(L30="Preventivo",L30="Detectivo"),"Afecta probabilidad",
IF(L30="Correctivo","Afecta Impacto",""))</f>
        <v/>
      </c>
      <c r="N30" s="39"/>
      <c r="O30" s="39"/>
      <c r="P30" s="39"/>
      <c r="Q30" s="39"/>
      <c r="R30" s="39"/>
      <c r="S30" s="39"/>
      <c r="T30" s="39"/>
      <c r="U30" s="53" t="str">
        <f t="shared" si="0"/>
        <v/>
      </c>
      <c r="V30" s="54" t="str">
        <f>IF(OR(M30="",M30=0),"",
IF(M30="Afecta probabilidad",'2. Identificación del Riesgo'!$L$30,""))</f>
        <v/>
      </c>
      <c r="W30" s="54" t="str">
        <f>IF(OR(M30="",M30=0),"",
IF(M30="Afecta Impacto",'2. Identificación del Riesgo'!$O$30,""))</f>
        <v/>
      </c>
      <c r="X30" s="54">
        <f>IFERROR(IF(V30="",0,V30-(V30*U30)),0)</f>
        <v>0</v>
      </c>
      <c r="Y30" s="54">
        <f>IFERROR(IF(W30="",0,W30-(W30*U30)),0)</f>
        <v>0</v>
      </c>
      <c r="Z30" s="8"/>
      <c r="AA30" s="8"/>
      <c r="AB30" s="8"/>
      <c r="AC30" s="8"/>
      <c r="AD30" s="8"/>
      <c r="AE30" s="8"/>
      <c r="AF30" s="8"/>
      <c r="AG30" s="8"/>
      <c r="AH30" s="8"/>
      <c r="AI30" s="8"/>
      <c r="AJ30" s="8"/>
      <c r="AK30" s="8"/>
      <c r="AL30" s="8"/>
      <c r="AM30" s="8"/>
      <c r="AN30" s="8"/>
      <c r="AO30" s="8"/>
      <c r="AP30" s="8"/>
    </row>
    <row r="31" spans="1:42" ht="35.1" customHeight="1" x14ac:dyDescent="0.3">
      <c r="A31" s="137"/>
      <c r="B31" s="178"/>
      <c r="C31" s="135"/>
      <c r="D31" s="135"/>
      <c r="E31" s="34"/>
      <c r="F31" s="34"/>
      <c r="G31" s="34"/>
      <c r="H31" s="34"/>
      <c r="I31" s="34"/>
      <c r="J31" s="34"/>
      <c r="K31" s="37" t="str">
        <f t="shared" si="1"/>
        <v xml:space="preserve">     </v>
      </c>
      <c r="L31" s="39"/>
      <c r="M31" s="35" t="str">
        <f t="shared" si="22"/>
        <v/>
      </c>
      <c r="N31" s="39"/>
      <c r="O31" s="39"/>
      <c r="P31" s="39"/>
      <c r="Q31" s="39"/>
      <c r="R31" s="39"/>
      <c r="S31" s="39"/>
      <c r="T31" s="39"/>
      <c r="U31" s="53" t="str">
        <f t="shared" si="0"/>
        <v/>
      </c>
      <c r="V31" s="54" t="str">
        <f>IF(OR(M31="",M31=0),"",
IF(M31="Afecta probabilidad",
IF(M30="Afecta probabilidad",V30-(V30*U30),'2. Identificación del Riesgo'!$L$30),""))</f>
        <v/>
      </c>
      <c r="W31" s="54" t="str">
        <f>IF(OR(M31="",M31=0),"",
IF(M31="Afecta Impacto",
IF(M30="Afecta Impacto",W30-(W30*U30),'2. Identificación del Riesgo'!$O$30),""))</f>
        <v/>
      </c>
      <c r="X31" s="54">
        <f t="shared" ref="X31:X32" si="23">IFERROR(IF(V31="",0,V31-(V31*U31)),0)</f>
        <v>0</v>
      </c>
      <c r="Y31" s="54">
        <f t="shared" ref="Y31:Y32" si="24">IFERROR(IF(W31="",0,W31-(W31*U31)),0)</f>
        <v>0</v>
      </c>
      <c r="Z31" s="8"/>
      <c r="AA31" s="8"/>
      <c r="AB31" s="8"/>
      <c r="AC31" s="8"/>
      <c r="AD31" s="8"/>
      <c r="AE31" s="8"/>
      <c r="AF31" s="8"/>
      <c r="AG31" s="8"/>
      <c r="AH31" s="8"/>
      <c r="AI31" s="8"/>
      <c r="AJ31" s="8"/>
      <c r="AK31" s="8"/>
      <c r="AL31" s="8"/>
      <c r="AM31" s="8"/>
      <c r="AN31" s="8"/>
      <c r="AO31" s="8"/>
      <c r="AP31" s="8"/>
    </row>
    <row r="32" spans="1:42" ht="35.1" customHeight="1" x14ac:dyDescent="0.3">
      <c r="A32" s="137"/>
      <c r="B32" s="179"/>
      <c r="C32" s="136"/>
      <c r="D32" s="136"/>
      <c r="E32" s="34"/>
      <c r="F32" s="34"/>
      <c r="G32" s="34"/>
      <c r="H32" s="34"/>
      <c r="I32" s="34"/>
      <c r="J32" s="34"/>
      <c r="K32" s="37" t="str">
        <f t="shared" si="1"/>
        <v xml:space="preserve">     </v>
      </c>
      <c r="L32" s="39"/>
      <c r="M32" s="35" t="str">
        <f t="shared" si="22"/>
        <v/>
      </c>
      <c r="N32" s="39"/>
      <c r="O32" s="39"/>
      <c r="P32" s="39"/>
      <c r="Q32" s="39"/>
      <c r="R32" s="39"/>
      <c r="S32" s="39"/>
      <c r="T32" s="39"/>
      <c r="U32" s="53" t="str">
        <f t="shared" si="0"/>
        <v/>
      </c>
      <c r="V32" s="54" t="str">
        <f>IF(OR(M32="",M32=0),"",
IF(M32="Afecta probabilidad",
IF(M31="Afecta probabilidad",V31-(V31*U31),
IF(M30="Afecta probabilidad",V30-(V30*U30),'2. Identificación del Riesgo'!$L$30)),""))</f>
        <v/>
      </c>
      <c r="W32" s="54" t="str">
        <f>IF(OR(M32="",M32=0),"",
IF(M32="Afecta Impacto",
IF(M31="Afecta Impacto",W31-(W31*U31),
IF(M30="Afecta Impacto",W30-(W30*U30),'2. Identificación del Riesgo'!$O$30)),""))</f>
        <v/>
      </c>
      <c r="X32" s="54">
        <f t="shared" si="23"/>
        <v>0</v>
      </c>
      <c r="Y32" s="54">
        <f t="shared" si="24"/>
        <v>0</v>
      </c>
      <c r="Z32" s="8"/>
      <c r="AA32" s="8"/>
      <c r="AB32" s="8"/>
      <c r="AC32" s="8"/>
      <c r="AD32" s="8"/>
      <c r="AE32" s="8"/>
      <c r="AF32" s="8"/>
      <c r="AG32" s="8"/>
      <c r="AH32" s="8"/>
      <c r="AI32" s="8"/>
      <c r="AJ32" s="8"/>
      <c r="AK32" s="8"/>
      <c r="AL32" s="8"/>
      <c r="AM32" s="8"/>
      <c r="AN32" s="8"/>
      <c r="AO32" s="8"/>
      <c r="AP32" s="8"/>
    </row>
    <row r="33" spans="1:42" ht="35.1" customHeight="1" x14ac:dyDescent="0.3">
      <c r="A33" s="137">
        <v>9</v>
      </c>
      <c r="B33" s="17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Riesgo'!B33:B35)))</f>
        <v/>
      </c>
      <c r="C33" s="13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Riesgo'!G33:G35)))</f>
        <v/>
      </c>
      <c r="D33" s="13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Riesgo'!H33:H35)))</f>
        <v/>
      </c>
      <c r="E33" s="34"/>
      <c r="F33" s="34"/>
      <c r="G33" s="34"/>
      <c r="H33" s="34"/>
      <c r="I33" s="34"/>
      <c r="J33" s="34"/>
      <c r="K33" s="37" t="str">
        <f t="shared" si="1"/>
        <v xml:space="preserve">     </v>
      </c>
      <c r="L33" s="39"/>
      <c r="M33" s="35" t="str">
        <f t="shared" ref="M33:M35" si="25">IF(OR(L33="Preventivo",L33="Detectivo"),"Afecta probabilidad",
IF(L33="Correctivo","Afecta Impacto",""))</f>
        <v/>
      </c>
      <c r="N33" s="39"/>
      <c r="O33" s="39"/>
      <c r="P33" s="39"/>
      <c r="Q33" s="39"/>
      <c r="R33" s="39"/>
      <c r="S33" s="39"/>
      <c r="T33" s="39"/>
      <c r="U33" s="53" t="str">
        <f t="shared" si="0"/>
        <v/>
      </c>
      <c r="V33" s="54" t="str">
        <f>IF(OR(M33="",M33=0),"",
IF(M33="Afecta probabilidad",'2. Identificación del Riesgo'!$L$33,""))</f>
        <v/>
      </c>
      <c r="W33" s="54" t="str">
        <f>IF(OR(M33="",M33=0),"",
IF(M33="Afecta Impacto",'2. Identificación del Riesgo'!$O$33,""))</f>
        <v/>
      </c>
      <c r="X33" s="54">
        <f>IFERROR(IF(V33="",0,V33-(V33*U33)),0)</f>
        <v>0</v>
      </c>
      <c r="Y33" s="54">
        <f>IFERROR(IF(W33="",0,W33-(W33*U33)),0)</f>
        <v>0</v>
      </c>
      <c r="Z33" s="8"/>
      <c r="AA33" s="8"/>
      <c r="AB33" s="8"/>
      <c r="AC33" s="8"/>
      <c r="AD33" s="8"/>
      <c r="AE33" s="8"/>
      <c r="AF33" s="8"/>
      <c r="AG33" s="8"/>
      <c r="AH33" s="8"/>
      <c r="AI33" s="8"/>
      <c r="AJ33" s="8"/>
      <c r="AK33" s="8"/>
      <c r="AL33" s="8"/>
      <c r="AM33" s="8"/>
      <c r="AN33" s="8"/>
      <c r="AO33" s="8"/>
      <c r="AP33" s="8"/>
    </row>
    <row r="34" spans="1:42" ht="35.1" customHeight="1" x14ac:dyDescent="0.3">
      <c r="A34" s="137"/>
      <c r="B34" s="178"/>
      <c r="C34" s="135"/>
      <c r="D34" s="135"/>
      <c r="E34" s="34"/>
      <c r="F34" s="34"/>
      <c r="G34" s="34"/>
      <c r="H34" s="34"/>
      <c r="I34" s="34"/>
      <c r="J34" s="34"/>
      <c r="K34" s="37" t="str">
        <f t="shared" si="1"/>
        <v xml:space="preserve">     </v>
      </c>
      <c r="L34" s="39"/>
      <c r="M34" s="35" t="str">
        <f t="shared" si="25"/>
        <v/>
      </c>
      <c r="N34" s="39"/>
      <c r="O34" s="39"/>
      <c r="P34" s="39"/>
      <c r="Q34" s="39"/>
      <c r="R34" s="39"/>
      <c r="S34" s="39"/>
      <c r="T34" s="39"/>
      <c r="U34" s="53" t="str">
        <f t="shared" si="0"/>
        <v/>
      </c>
      <c r="V34" s="54" t="str">
        <f>IF(OR(M34="",M34=0),"",
IF(M34="Afecta probabilidad",
IF(M33="Afecta probabilidad",V33-(V33*U33),'2. Identificación del Riesgo'!$L$33),""))</f>
        <v/>
      </c>
      <c r="W34" s="54" t="str">
        <f>IF(OR(M34="",M34=0),"",
IF(M34="Afecta Impacto",
IF(M33="Afecta Impacto",W33-(W33*U33),'2. Identificación del Riesgo'!$O$33),""))</f>
        <v/>
      </c>
      <c r="X34" s="54">
        <f t="shared" ref="X34:X35" si="26">IFERROR(IF(V34="",0,V34-(V34*U34)),0)</f>
        <v>0</v>
      </c>
      <c r="Y34" s="54">
        <f t="shared" ref="Y34:Y35" si="27">IFERROR(IF(W34="",0,W34-(W34*U34)),0)</f>
        <v>0</v>
      </c>
      <c r="Z34" s="8"/>
      <c r="AA34" s="8"/>
      <c r="AB34" s="8"/>
      <c r="AC34" s="8"/>
      <c r="AD34" s="8"/>
      <c r="AE34" s="8"/>
      <c r="AF34" s="8"/>
      <c r="AG34" s="8"/>
      <c r="AH34" s="8"/>
      <c r="AI34" s="8"/>
      <c r="AJ34" s="8"/>
      <c r="AK34" s="8"/>
      <c r="AL34" s="8"/>
      <c r="AM34" s="8"/>
      <c r="AN34" s="8"/>
      <c r="AO34" s="8"/>
      <c r="AP34" s="8"/>
    </row>
    <row r="35" spans="1:42" ht="35.1" customHeight="1" x14ac:dyDescent="0.3">
      <c r="A35" s="137"/>
      <c r="B35" s="179"/>
      <c r="C35" s="136"/>
      <c r="D35" s="136"/>
      <c r="E35" s="34"/>
      <c r="F35" s="34"/>
      <c r="G35" s="34"/>
      <c r="H35" s="34"/>
      <c r="I35" s="34"/>
      <c r="J35" s="34"/>
      <c r="K35" s="37" t="str">
        <f t="shared" si="1"/>
        <v xml:space="preserve">     </v>
      </c>
      <c r="L35" s="39"/>
      <c r="M35" s="35" t="str">
        <f t="shared" si="25"/>
        <v/>
      </c>
      <c r="N35" s="39"/>
      <c r="O35" s="39"/>
      <c r="P35" s="39"/>
      <c r="Q35" s="39"/>
      <c r="R35" s="39"/>
      <c r="S35" s="39"/>
      <c r="T35" s="39"/>
      <c r="U35" s="53" t="str">
        <f t="shared" si="0"/>
        <v/>
      </c>
      <c r="V35" s="54" t="str">
        <f>IF(OR(M35="",M35=0),"",
IF(M35="Afecta probabilidad",
IF(M34="Afecta probabilidad",V34-(V34*U34),
IF(M33="Afecta probabilidad",V33-(V33*U33),'2. Identificación del Riesgo'!$L$33)),""))</f>
        <v/>
      </c>
      <c r="W35" s="54" t="str">
        <f>IF(OR(M35="",M35=0),"",
IF(M35="Afecta Impacto",
IF(M34="Afecta Impacto",W34-(W34*U34),
IF(M33="Afecta Impacto",W33-(W33*U33),'2. Identificación del Riesgo'!$O$33)),""))</f>
        <v/>
      </c>
      <c r="X35" s="54">
        <f t="shared" si="26"/>
        <v>0</v>
      </c>
      <c r="Y35" s="54">
        <f t="shared" si="27"/>
        <v>0</v>
      </c>
      <c r="Z35" s="8"/>
      <c r="AA35" s="8"/>
      <c r="AB35" s="8"/>
      <c r="AC35" s="8"/>
      <c r="AD35" s="8"/>
      <c r="AE35" s="8"/>
      <c r="AF35" s="8"/>
      <c r="AG35" s="8"/>
      <c r="AH35" s="8"/>
      <c r="AI35" s="8"/>
      <c r="AJ35" s="8"/>
      <c r="AK35" s="8"/>
      <c r="AL35" s="8"/>
      <c r="AM35" s="8"/>
      <c r="AN35" s="8"/>
      <c r="AO35" s="8"/>
      <c r="AP35" s="8"/>
    </row>
    <row r="36" spans="1:42" ht="35.1" customHeight="1" x14ac:dyDescent="0.3">
      <c r="A36" s="137">
        <v>10</v>
      </c>
      <c r="B36" s="17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Riesgo'!B36:B38)))</f>
        <v/>
      </c>
      <c r="C36" s="13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Riesgo'!G36:G38)))</f>
        <v/>
      </c>
      <c r="D36" s="13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Riesgo'!H36:H38)))</f>
        <v/>
      </c>
      <c r="E36" s="34"/>
      <c r="F36" s="34"/>
      <c r="G36" s="34"/>
      <c r="H36" s="34"/>
      <c r="I36" s="34"/>
      <c r="J36" s="34"/>
      <c r="K36" s="37" t="str">
        <f t="shared" si="1"/>
        <v xml:space="preserve">     </v>
      </c>
      <c r="L36" s="39"/>
      <c r="M36" s="35" t="str">
        <f t="shared" ref="M36:M38" si="28">IF(OR(L36="Preventivo",L36="Detectivo"),"Afecta probabilidad",
IF(L36="Correctivo","Afecta Impacto",""))</f>
        <v/>
      </c>
      <c r="N36" s="39"/>
      <c r="O36" s="39"/>
      <c r="P36" s="39"/>
      <c r="Q36" s="39"/>
      <c r="R36" s="39"/>
      <c r="S36" s="39"/>
      <c r="T36" s="39"/>
      <c r="U36" s="53" t="str">
        <f t="shared" si="0"/>
        <v/>
      </c>
      <c r="V36" s="54" t="str">
        <f>IF(OR(M36="",M36=0),"",
IF(M36="Afecta probabilidad",'2. Identificación del Riesgo'!$L$36,""))</f>
        <v/>
      </c>
      <c r="W36" s="54" t="str">
        <f>IF(OR(M36="",M36=0),"",
IF(M36="Afecta Impacto",'2. Identificación del Riesgo'!$O$36,""))</f>
        <v/>
      </c>
      <c r="X36" s="54">
        <f>IFERROR(IF(V36="",0,V36-(V36*U36)),0)</f>
        <v>0</v>
      </c>
      <c r="Y36" s="54">
        <f>IFERROR(IF(W36="",0,W36-(W36*U36)),0)</f>
        <v>0</v>
      </c>
      <c r="Z36" s="8"/>
      <c r="AA36" s="8"/>
      <c r="AB36" s="8"/>
      <c r="AC36" s="8"/>
      <c r="AD36" s="8"/>
      <c r="AE36" s="8"/>
      <c r="AF36" s="8"/>
      <c r="AG36" s="8"/>
      <c r="AH36" s="8"/>
      <c r="AI36" s="8"/>
      <c r="AJ36" s="8"/>
      <c r="AK36" s="8"/>
      <c r="AL36" s="8"/>
      <c r="AM36" s="8"/>
      <c r="AN36" s="8"/>
      <c r="AO36" s="8"/>
      <c r="AP36" s="8"/>
    </row>
    <row r="37" spans="1:42" ht="35.1" customHeight="1" x14ac:dyDescent="0.3">
      <c r="A37" s="137"/>
      <c r="B37" s="178"/>
      <c r="C37" s="135"/>
      <c r="D37" s="135"/>
      <c r="E37" s="34"/>
      <c r="F37" s="34"/>
      <c r="G37" s="34"/>
      <c r="H37" s="34"/>
      <c r="I37" s="34"/>
      <c r="J37" s="34"/>
      <c r="K37" s="37" t="str">
        <f t="shared" si="1"/>
        <v xml:space="preserve">     </v>
      </c>
      <c r="L37" s="39"/>
      <c r="M37" s="35" t="str">
        <f t="shared" si="28"/>
        <v/>
      </c>
      <c r="N37" s="39"/>
      <c r="O37" s="39"/>
      <c r="P37" s="39"/>
      <c r="Q37" s="39"/>
      <c r="R37" s="39"/>
      <c r="S37" s="39"/>
      <c r="T37" s="39"/>
      <c r="U37" s="53" t="str">
        <f t="shared" si="0"/>
        <v/>
      </c>
      <c r="V37" s="54" t="str">
        <f>IF(OR(M37="",M37=0),"",
IF(M37="Afecta probabilidad",
IF(M36="Afecta probabilidad",V36-(V36*U36),'2. Identificación del Riesgo'!$L$36),""))</f>
        <v/>
      </c>
      <c r="W37" s="54" t="str">
        <f>IF(OR(M37="",M37=0),"",
IF(M37="Afecta Impacto",
IF(M36="Afecta Impacto",W36-(W36*U36),'2. Identificación del Riesgo'!$O$36),""))</f>
        <v/>
      </c>
      <c r="X37" s="54">
        <f t="shared" ref="X37:X38" si="29">IFERROR(IF(V37="",0,V37-(V37*U37)),0)</f>
        <v>0</v>
      </c>
      <c r="Y37" s="54">
        <f t="shared" ref="Y37:Y38" si="30">IFERROR(IF(W37="",0,W37-(W37*U37)),0)</f>
        <v>0</v>
      </c>
    </row>
    <row r="38" spans="1:42" ht="35.1" customHeight="1" x14ac:dyDescent="0.3">
      <c r="A38" s="137"/>
      <c r="B38" s="179"/>
      <c r="C38" s="136"/>
      <c r="D38" s="136"/>
      <c r="E38" s="34"/>
      <c r="F38" s="34"/>
      <c r="G38" s="34"/>
      <c r="H38" s="34"/>
      <c r="I38" s="34"/>
      <c r="J38" s="34"/>
      <c r="K38" s="37" t="str">
        <f t="shared" si="1"/>
        <v xml:space="preserve">     </v>
      </c>
      <c r="L38" s="39"/>
      <c r="M38" s="35" t="str">
        <f t="shared" si="28"/>
        <v/>
      </c>
      <c r="N38" s="39"/>
      <c r="O38" s="39"/>
      <c r="P38" s="39"/>
      <c r="Q38" s="39"/>
      <c r="R38" s="39"/>
      <c r="S38" s="39"/>
      <c r="T38" s="39"/>
      <c r="U38" s="53" t="str">
        <f t="shared" si="0"/>
        <v/>
      </c>
      <c r="V38" s="54" t="str">
        <f>IF(OR(M38="",M38=0),"",
IF(M38="Afecta probabilidad",
IF(M37="Afecta probabilidad",V37-(V37*U37),
IF(M36="Afecta probabilidad",V36-(V36*U36),'2. Identificación del Riesgo'!$L$36)),""))</f>
        <v/>
      </c>
      <c r="W38" s="54" t="str">
        <f>IF(OR(M38="",M38=0),"",
IF(M38="Afecta Impacto",
IF(M37="Afecta Impacto",W37-(W37*U37),
IF(M36="Afecta Impacto",W36-(W36*U36),'2. Identificación del Riesgo'!$O$36)),""))</f>
        <v/>
      </c>
      <c r="X38" s="54">
        <f t="shared" si="29"/>
        <v>0</v>
      </c>
      <c r="Y38" s="54">
        <f t="shared" si="30"/>
        <v>0</v>
      </c>
    </row>
    <row r="39" spans="1:42" ht="35.1" customHeight="1" x14ac:dyDescent="0.3">
      <c r="A39" s="137">
        <v>11</v>
      </c>
      <c r="B39" s="17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Riesgo'!B39:B41)))</f>
        <v/>
      </c>
      <c r="C39" s="13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Riesgo'!G39:G41)))</f>
        <v/>
      </c>
      <c r="D39" s="13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Riesgo'!H39:H41)))</f>
        <v/>
      </c>
      <c r="E39" s="34"/>
      <c r="F39" s="34"/>
      <c r="G39" s="34"/>
      <c r="H39" s="34"/>
      <c r="I39" s="34"/>
      <c r="J39" s="34"/>
      <c r="K39" s="37" t="str">
        <f t="shared" si="1"/>
        <v xml:space="preserve">     </v>
      </c>
      <c r="L39" s="39"/>
      <c r="M39" s="35" t="str">
        <f t="shared" ref="M39:M41" si="31">IF(OR(L39="Preventivo",L39="Detectivo"),"Afecta probabilidad",
IF(L39="Correctivo","Afecta Impacto",""))</f>
        <v/>
      </c>
      <c r="N39" s="39"/>
      <c r="O39" s="39"/>
      <c r="P39" s="39"/>
      <c r="Q39" s="39"/>
      <c r="R39" s="39"/>
      <c r="S39" s="39"/>
      <c r="T39" s="39"/>
      <c r="U39" s="53" t="str">
        <f t="shared" si="0"/>
        <v/>
      </c>
      <c r="V39" s="54" t="str">
        <f>IF(OR(M39="",M39=0),"",
IF(M39="Afecta probabilidad",'2. Identificación del Riesgo'!$L$39,""))</f>
        <v/>
      </c>
      <c r="W39" s="54" t="str">
        <f>IF(OR(M39="",M39=0),"",
IF(M39="Afecta Impacto",'2. Identificación del Riesgo'!$O$39,""))</f>
        <v/>
      </c>
      <c r="X39" s="54">
        <f>IFERROR(IF(V39="",0,V39-(V39*U39)),0)</f>
        <v>0</v>
      </c>
      <c r="Y39" s="54">
        <f>IFERROR(IF(W39="",0,W39-(W39*U39)),0)</f>
        <v>0</v>
      </c>
      <c r="Z39" s="8"/>
      <c r="AA39" s="8"/>
      <c r="AB39" s="8"/>
      <c r="AC39" s="8"/>
      <c r="AD39" s="8"/>
      <c r="AE39" s="8"/>
      <c r="AF39" s="8"/>
      <c r="AG39" s="8"/>
      <c r="AH39" s="8"/>
      <c r="AI39" s="8"/>
      <c r="AJ39" s="8"/>
      <c r="AK39" s="8"/>
      <c r="AL39" s="8"/>
      <c r="AM39" s="8"/>
      <c r="AN39" s="8"/>
      <c r="AO39" s="8"/>
      <c r="AP39" s="8"/>
    </row>
    <row r="40" spans="1:42" ht="35.1" customHeight="1" x14ac:dyDescent="0.3">
      <c r="A40" s="137"/>
      <c r="B40" s="178"/>
      <c r="C40" s="135"/>
      <c r="D40" s="135"/>
      <c r="E40" s="34"/>
      <c r="F40" s="34"/>
      <c r="G40" s="34"/>
      <c r="H40" s="34"/>
      <c r="I40" s="34"/>
      <c r="J40" s="34"/>
      <c r="K40" s="37" t="str">
        <f t="shared" si="1"/>
        <v xml:space="preserve">     </v>
      </c>
      <c r="L40" s="39"/>
      <c r="M40" s="35" t="str">
        <f t="shared" si="31"/>
        <v/>
      </c>
      <c r="N40" s="39"/>
      <c r="O40" s="39"/>
      <c r="P40" s="39"/>
      <c r="Q40" s="39"/>
      <c r="R40" s="39"/>
      <c r="S40" s="39"/>
      <c r="T40" s="39"/>
      <c r="U40" s="53" t="str">
        <f t="shared" si="0"/>
        <v/>
      </c>
      <c r="V40" s="54" t="str">
        <f>IF(OR(M40="",M40=0),"",
IF(M40="Afecta probabilidad",
IF(M39="Afecta probabilidad",V39-(V39*U39),'2. Identificación del Riesgo'!$L$39),""))</f>
        <v/>
      </c>
      <c r="W40" s="54" t="str">
        <f>IF(OR(M40="",M40=0),"",
IF(M40="Afecta Impacto",
IF(M39="Afecta Impacto",W39-(W39*U39),'2. Identificación del Riesgo'!$O$39),""))</f>
        <v/>
      </c>
      <c r="X40" s="54">
        <f t="shared" ref="X40:X41" si="32">IFERROR(IF(V40="",0,V40-(V40*U40)),0)</f>
        <v>0</v>
      </c>
      <c r="Y40" s="54">
        <f t="shared" ref="Y40:Y41" si="33">IFERROR(IF(W40="",0,W40-(W40*U40)),0)</f>
        <v>0</v>
      </c>
    </row>
    <row r="41" spans="1:42" ht="35.1" customHeight="1" x14ac:dyDescent="0.3">
      <c r="A41" s="137"/>
      <c r="B41" s="179"/>
      <c r="C41" s="136"/>
      <c r="D41" s="136"/>
      <c r="E41" s="34"/>
      <c r="F41" s="34"/>
      <c r="G41" s="34"/>
      <c r="H41" s="34"/>
      <c r="I41" s="34"/>
      <c r="J41" s="34"/>
      <c r="K41" s="37" t="str">
        <f t="shared" si="1"/>
        <v xml:space="preserve">     </v>
      </c>
      <c r="L41" s="39"/>
      <c r="M41" s="35" t="str">
        <f t="shared" si="31"/>
        <v/>
      </c>
      <c r="N41" s="39"/>
      <c r="O41" s="39"/>
      <c r="P41" s="39"/>
      <c r="Q41" s="39"/>
      <c r="R41" s="39"/>
      <c r="S41" s="39"/>
      <c r="T41" s="39"/>
      <c r="U41" s="53" t="str">
        <f t="shared" si="0"/>
        <v/>
      </c>
      <c r="V41" s="54" t="str">
        <f>IF(OR(M41="",M41=0),"",
IF(M41="Afecta probabilidad",
IF(M40="Afecta probabilidad",V40-(V40*U40),
IF(M39="Afecta probabilidad",V39-(V39*U39),'2. Identificación del Riesgo'!$L$39)),""))</f>
        <v/>
      </c>
      <c r="W41" s="54" t="str">
        <f>IF(OR(M41="",M41=0),"",
IF(M41="Afecta Impacto",
IF(M40="Afecta Impacto",W40-(W40*U40),
IF(M39="Afecta Impacto",W39-(W39*U39),'2. Identificación del Riesgo'!$O$39)),""))</f>
        <v/>
      </c>
      <c r="X41" s="54">
        <f t="shared" si="32"/>
        <v>0</v>
      </c>
      <c r="Y41" s="54">
        <f t="shared" si="33"/>
        <v>0</v>
      </c>
    </row>
    <row r="42" spans="1:42" ht="35.1" customHeight="1" x14ac:dyDescent="0.3">
      <c r="A42" s="137">
        <v>12</v>
      </c>
      <c r="B42" s="17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Riesgo'!B42:B44)))</f>
        <v/>
      </c>
      <c r="C42" s="13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Riesgo'!G42:G44)))</f>
        <v/>
      </c>
      <c r="D42" s="13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Riesgo'!H42:H44)))</f>
        <v/>
      </c>
      <c r="E42" s="34"/>
      <c r="F42" s="34"/>
      <c r="G42" s="34"/>
      <c r="H42" s="34"/>
      <c r="I42" s="34"/>
      <c r="J42" s="34"/>
      <c r="K42" s="37" t="str">
        <f t="shared" si="1"/>
        <v xml:space="preserve">     </v>
      </c>
      <c r="L42" s="39"/>
      <c r="M42" s="35" t="str">
        <f t="shared" ref="M42:M44" si="34">IF(OR(L42="Preventivo",L42="Detectivo"),"Afecta probabilidad",
IF(L42="Correctivo","Afecta Impacto",""))</f>
        <v/>
      </c>
      <c r="N42" s="39"/>
      <c r="O42" s="39"/>
      <c r="P42" s="39"/>
      <c r="Q42" s="39"/>
      <c r="R42" s="39"/>
      <c r="S42" s="39"/>
      <c r="T42" s="39"/>
      <c r="U42" s="53" t="str">
        <f t="shared" si="0"/>
        <v/>
      </c>
      <c r="V42" s="54" t="str">
        <f>IF(OR(M42="",M42=0),"",
IF(M42="Afecta probabilidad",'2. Identificación del Riesgo'!$L$42,""))</f>
        <v/>
      </c>
      <c r="W42" s="54" t="str">
        <f>IF(OR(M42="",M42=0),"",
IF(M42="Afecta Impacto",'2. Identificación del Riesgo'!$O$42,""))</f>
        <v/>
      </c>
      <c r="X42" s="54">
        <f>IFERROR(IF(V42="",0,V42-(V42*U42)),0)</f>
        <v>0</v>
      </c>
      <c r="Y42" s="54">
        <f>IFERROR(IF(W42="",0,W42-(W42*U42)),0)</f>
        <v>0</v>
      </c>
      <c r="Z42" s="8"/>
      <c r="AA42" s="8"/>
      <c r="AB42" s="8"/>
      <c r="AC42" s="8"/>
      <c r="AD42" s="8"/>
      <c r="AE42" s="8"/>
      <c r="AF42" s="8"/>
      <c r="AG42" s="8"/>
      <c r="AH42" s="8"/>
      <c r="AI42" s="8"/>
      <c r="AJ42" s="8"/>
      <c r="AK42" s="8"/>
      <c r="AL42" s="8"/>
      <c r="AM42" s="8"/>
      <c r="AN42" s="8"/>
      <c r="AO42" s="8"/>
      <c r="AP42" s="8"/>
    </row>
    <row r="43" spans="1:42" ht="35.1" customHeight="1" x14ac:dyDescent="0.3">
      <c r="A43" s="137"/>
      <c r="B43" s="178"/>
      <c r="C43" s="135"/>
      <c r="D43" s="135"/>
      <c r="E43" s="34"/>
      <c r="F43" s="34"/>
      <c r="G43" s="34"/>
      <c r="H43" s="34"/>
      <c r="I43" s="34"/>
      <c r="J43" s="34"/>
      <c r="K43" s="37" t="str">
        <f t="shared" si="1"/>
        <v xml:space="preserve">     </v>
      </c>
      <c r="L43" s="39"/>
      <c r="M43" s="35" t="str">
        <f t="shared" si="34"/>
        <v/>
      </c>
      <c r="N43" s="39"/>
      <c r="O43" s="39"/>
      <c r="P43" s="39"/>
      <c r="Q43" s="39"/>
      <c r="R43" s="39"/>
      <c r="S43" s="39"/>
      <c r="T43" s="39"/>
      <c r="U43" s="53" t="str">
        <f t="shared" si="0"/>
        <v/>
      </c>
      <c r="V43" s="54" t="str">
        <f>IF(OR(M43="",M43=0),"",
IF(M43="Afecta probabilidad",
IF(M42="Afecta probabilidad",V42-(V42*U42),'2. Identificación del Riesgo'!$L$42),""))</f>
        <v/>
      </c>
      <c r="W43" s="54" t="str">
        <f>IF(OR(M43="",M43=0),"",
IF(M43="Afecta Impacto",
IF(M42="Afecta Impacto",W42-(W42*U42),'2. Identificación del Riesgo'!$O$42),""))</f>
        <v/>
      </c>
      <c r="X43" s="54">
        <f t="shared" ref="X43:X44" si="35">IFERROR(IF(V43="",0,V43-(V43*U43)),0)</f>
        <v>0</v>
      </c>
      <c r="Y43" s="54">
        <f t="shared" ref="Y43:Y44" si="36">IFERROR(IF(W43="",0,W43-(W43*U43)),0)</f>
        <v>0</v>
      </c>
    </row>
    <row r="44" spans="1:42" ht="35.1" customHeight="1" x14ac:dyDescent="0.3">
      <c r="A44" s="137"/>
      <c r="B44" s="179"/>
      <c r="C44" s="136"/>
      <c r="D44" s="136"/>
      <c r="E44" s="34"/>
      <c r="F44" s="34"/>
      <c r="G44" s="34"/>
      <c r="H44" s="34"/>
      <c r="I44" s="34"/>
      <c r="J44" s="34"/>
      <c r="K44" s="37" t="str">
        <f t="shared" si="1"/>
        <v xml:space="preserve">     </v>
      </c>
      <c r="L44" s="39"/>
      <c r="M44" s="35" t="str">
        <f t="shared" si="34"/>
        <v/>
      </c>
      <c r="N44" s="39"/>
      <c r="O44" s="39"/>
      <c r="P44" s="39"/>
      <c r="Q44" s="39"/>
      <c r="R44" s="39"/>
      <c r="S44" s="39"/>
      <c r="T44" s="39"/>
      <c r="U44" s="53" t="str">
        <f t="shared" si="0"/>
        <v/>
      </c>
      <c r="V44" s="54" t="str">
        <f>IF(OR(M44="",M44=0),"",
IF(M44="Afecta probabilidad",
IF(M43="Afecta probabilidad",V43-(V43*U43),
IF(M42="Afecta probabilidad",V42-(V42*U42),'2. Identificación del Riesgo'!$L$42)),""))</f>
        <v/>
      </c>
      <c r="W44" s="54" t="str">
        <f>IF(OR(M44="",M44=0),"",
IF(M44="Afecta Impacto",
IF(M43="Afecta Impacto",W43-(W43*U43),
IF(M42="Afecta Impacto",W42-(W42*U42),'2. Identificación del Riesgo'!$O$42)),""))</f>
        <v/>
      </c>
      <c r="X44" s="54">
        <f t="shared" si="35"/>
        <v>0</v>
      </c>
      <c r="Y44" s="54">
        <f t="shared" si="36"/>
        <v>0</v>
      </c>
    </row>
    <row r="45" spans="1:42" ht="35.1" customHeight="1" x14ac:dyDescent="0.3">
      <c r="A45" s="137">
        <v>13</v>
      </c>
      <c r="B45" s="17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Riesgo'!B45:B47)))</f>
        <v/>
      </c>
      <c r="C45" s="13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Riesgo'!G45:G47)))</f>
        <v/>
      </c>
      <c r="D45" s="13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Riesgo'!H45:H47)))</f>
        <v/>
      </c>
      <c r="E45" s="34"/>
      <c r="F45" s="34"/>
      <c r="G45" s="34"/>
      <c r="H45" s="34"/>
      <c r="I45" s="34"/>
      <c r="J45" s="34"/>
      <c r="K45" s="37" t="str">
        <f t="shared" si="1"/>
        <v xml:space="preserve">     </v>
      </c>
      <c r="L45" s="39"/>
      <c r="M45" s="35" t="str">
        <f t="shared" ref="M45:M47" si="37">IF(OR(L45="Preventivo",L45="Detectivo"),"Afecta probabilidad",
IF(L45="Correctivo","Afecta Impacto",""))</f>
        <v/>
      </c>
      <c r="N45" s="39"/>
      <c r="O45" s="39"/>
      <c r="P45" s="39"/>
      <c r="Q45" s="39"/>
      <c r="R45" s="39"/>
      <c r="S45" s="39"/>
      <c r="T45" s="39"/>
      <c r="U45" s="53" t="str">
        <f t="shared" si="0"/>
        <v/>
      </c>
      <c r="V45" s="54" t="str">
        <f>IF(OR(M45="",M45=0),"",
IF(M45="Afecta probabilidad",'2. Identificación del Riesgo'!$L$45,""))</f>
        <v/>
      </c>
      <c r="W45" s="54" t="str">
        <f>IF(OR(M45="",M45=0),"",
IF(M45="Afecta Impacto",'2. Identificación del Riesgo'!$O$45,""))</f>
        <v/>
      </c>
      <c r="X45" s="54">
        <f>IFERROR(IF(V45="",0,V45-(V45*U45)),0)</f>
        <v>0</v>
      </c>
      <c r="Y45" s="54">
        <f>IFERROR(IF(W45="",0,W45-(W45*U45)),0)</f>
        <v>0</v>
      </c>
      <c r="Z45" s="8"/>
      <c r="AA45" s="8"/>
      <c r="AB45" s="8"/>
      <c r="AC45" s="8"/>
      <c r="AD45" s="8"/>
      <c r="AE45" s="8"/>
      <c r="AF45" s="8"/>
      <c r="AG45" s="8"/>
      <c r="AH45" s="8"/>
      <c r="AI45" s="8"/>
      <c r="AJ45" s="8"/>
      <c r="AK45" s="8"/>
      <c r="AL45" s="8"/>
      <c r="AM45" s="8"/>
      <c r="AN45" s="8"/>
      <c r="AO45" s="8"/>
      <c r="AP45" s="8"/>
    </row>
    <row r="46" spans="1:42" ht="35.1" customHeight="1" x14ac:dyDescent="0.3">
      <c r="A46" s="137"/>
      <c r="B46" s="178"/>
      <c r="C46" s="135"/>
      <c r="D46" s="135"/>
      <c r="E46" s="34"/>
      <c r="F46" s="34"/>
      <c r="G46" s="34"/>
      <c r="H46" s="34"/>
      <c r="I46" s="34"/>
      <c r="J46" s="34"/>
      <c r="K46" s="37" t="str">
        <f t="shared" si="1"/>
        <v xml:space="preserve">     </v>
      </c>
      <c r="L46" s="39"/>
      <c r="M46" s="35" t="str">
        <f t="shared" si="37"/>
        <v/>
      </c>
      <c r="N46" s="39"/>
      <c r="O46" s="39"/>
      <c r="P46" s="39"/>
      <c r="Q46" s="39"/>
      <c r="R46" s="39"/>
      <c r="S46" s="39"/>
      <c r="T46" s="39"/>
      <c r="U46" s="53" t="str">
        <f t="shared" si="0"/>
        <v/>
      </c>
      <c r="V46" s="54" t="str">
        <f>IF(OR(M46="",M46=0),"",
IF(M46="Afecta probabilidad",
IF(M45="Afecta probabilidad",V45-(V45*U45),'2. Identificación del Riesgo'!$L$45),""))</f>
        <v/>
      </c>
      <c r="W46" s="54" t="str">
        <f>IF(OR(M46="",M46=0),"",
IF(M46="Afecta Impacto",
IF(M45="Afecta Impacto",W45-(W45*U45),'2. Identificación del Riesgo'!$O$45),""))</f>
        <v/>
      </c>
      <c r="X46" s="54">
        <f t="shared" ref="X46:X47" si="38">IFERROR(IF(V46="",0,V46-(V46*U46)),0)</f>
        <v>0</v>
      </c>
      <c r="Y46" s="54">
        <f t="shared" ref="Y46:Y47" si="39">IFERROR(IF(W46="",0,W46-(W46*U46)),0)</f>
        <v>0</v>
      </c>
    </row>
    <row r="47" spans="1:42" ht="35.1" customHeight="1" x14ac:dyDescent="0.3">
      <c r="A47" s="137"/>
      <c r="B47" s="179"/>
      <c r="C47" s="136"/>
      <c r="D47" s="136"/>
      <c r="E47" s="34"/>
      <c r="F47" s="34"/>
      <c r="G47" s="34"/>
      <c r="H47" s="34"/>
      <c r="I47" s="34"/>
      <c r="J47" s="34"/>
      <c r="K47" s="37" t="str">
        <f t="shared" si="1"/>
        <v xml:space="preserve">     </v>
      </c>
      <c r="L47" s="39"/>
      <c r="M47" s="35" t="str">
        <f t="shared" si="37"/>
        <v/>
      </c>
      <c r="N47" s="39"/>
      <c r="O47" s="39"/>
      <c r="P47" s="39"/>
      <c r="Q47" s="39"/>
      <c r="R47" s="39"/>
      <c r="S47" s="39"/>
      <c r="T47" s="39"/>
      <c r="U47" s="53" t="str">
        <f t="shared" si="0"/>
        <v/>
      </c>
      <c r="V47" s="54" t="str">
        <f>IF(OR(M47="",M47=0),"",
IF(M47="Afecta probabilidad",
IF(M46="Afecta probabilidad",V46-(V46*U46),
IF(M45="Afecta probabilidad",V45-(V45*U45),'2. Identificación del Riesgo'!$L$45)),""))</f>
        <v/>
      </c>
      <c r="W47" s="54" t="str">
        <f>IF(OR(M47="",M47=0),"",
IF(M47="Afecta Impacto",
IF(M46="Afecta Impacto",W46-(W46*U46),
IF(M45="Afecta Impacto",W45-(W45*U45),'2. Identificación del Riesgo'!$O$45)),""))</f>
        <v/>
      </c>
      <c r="X47" s="54">
        <f t="shared" si="38"/>
        <v>0</v>
      </c>
      <c r="Y47" s="54">
        <f t="shared" si="39"/>
        <v>0</v>
      </c>
    </row>
    <row r="48" spans="1:42" ht="35.1" customHeight="1" x14ac:dyDescent="0.3">
      <c r="A48" s="137">
        <v>14</v>
      </c>
      <c r="B48" s="17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Riesgo'!B48:B50)))</f>
        <v/>
      </c>
      <c r="C48" s="13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Riesgo'!G48:G50)))</f>
        <v/>
      </c>
      <c r="D48" s="13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Riesgo'!H48:H50)))</f>
        <v/>
      </c>
      <c r="E48" s="34"/>
      <c r="F48" s="34"/>
      <c r="G48" s="34"/>
      <c r="H48" s="34"/>
      <c r="I48" s="34"/>
      <c r="J48" s="34"/>
      <c r="K48" s="37" t="str">
        <f t="shared" si="1"/>
        <v xml:space="preserve">     </v>
      </c>
      <c r="L48" s="39"/>
      <c r="M48" s="35" t="str">
        <f t="shared" ref="M48:M50" si="40">IF(OR(L48="Preventivo",L48="Detectivo"),"Afecta probabilidad",
IF(L48="Correctivo","Afecta Impacto",""))</f>
        <v/>
      </c>
      <c r="N48" s="39"/>
      <c r="O48" s="39"/>
      <c r="P48" s="39"/>
      <c r="Q48" s="39"/>
      <c r="R48" s="39"/>
      <c r="S48" s="39"/>
      <c r="T48" s="39"/>
      <c r="U48" s="53" t="str">
        <f t="shared" si="0"/>
        <v/>
      </c>
      <c r="V48" s="54" t="str">
        <f>IF(OR(M48="",M48=0),"",
IF(M48="Afecta probabilidad",'2. Identificación del Riesgo'!$L$48,""))</f>
        <v/>
      </c>
      <c r="W48" s="54" t="str">
        <f>IF(OR(M48="",M48=0),"",
IF(M48="Afecta Impacto",'2. Identificación del Riesgo'!$O$48,""))</f>
        <v/>
      </c>
      <c r="X48" s="54">
        <f>IFERROR(IF(V48="",0,V48-(V48*U48)),0)</f>
        <v>0</v>
      </c>
      <c r="Y48" s="54">
        <f>IFERROR(IF(W48="",0,W48-(W48*U48)),0)</f>
        <v>0</v>
      </c>
      <c r="Z48" s="8"/>
      <c r="AA48" s="8"/>
      <c r="AB48" s="8"/>
      <c r="AC48" s="8"/>
      <c r="AD48" s="8"/>
      <c r="AE48" s="8"/>
      <c r="AF48" s="8"/>
      <c r="AG48" s="8"/>
      <c r="AH48" s="8"/>
      <c r="AI48" s="8"/>
      <c r="AJ48" s="8"/>
      <c r="AK48" s="8"/>
      <c r="AL48" s="8"/>
      <c r="AM48" s="8"/>
      <c r="AN48" s="8"/>
      <c r="AO48" s="8"/>
      <c r="AP48" s="8"/>
    </row>
    <row r="49" spans="1:42" ht="35.1" customHeight="1" x14ac:dyDescent="0.3">
      <c r="A49" s="137"/>
      <c r="B49" s="178"/>
      <c r="C49" s="135"/>
      <c r="D49" s="135"/>
      <c r="E49" s="34"/>
      <c r="F49" s="34"/>
      <c r="G49" s="34"/>
      <c r="H49" s="34"/>
      <c r="I49" s="34"/>
      <c r="J49" s="34"/>
      <c r="K49" s="37" t="str">
        <f t="shared" si="1"/>
        <v xml:space="preserve">     </v>
      </c>
      <c r="L49" s="39"/>
      <c r="M49" s="35" t="str">
        <f t="shared" si="40"/>
        <v/>
      </c>
      <c r="N49" s="39"/>
      <c r="O49" s="39"/>
      <c r="P49" s="39"/>
      <c r="Q49" s="39"/>
      <c r="R49" s="39"/>
      <c r="S49" s="39"/>
      <c r="T49" s="39"/>
      <c r="U49" s="53" t="str">
        <f t="shared" si="0"/>
        <v/>
      </c>
      <c r="V49" s="54" t="str">
        <f>IF(OR(M49="",M49=0),"",
IF(M49="Afecta probabilidad",
IF(M48="Afecta probabilidad",V48-(V48*U48),'2. Identificación del Riesgo'!$L$48),""))</f>
        <v/>
      </c>
      <c r="W49" s="54" t="str">
        <f>IF(OR(M49="",M49=0),"",
IF(M49="Afecta Impacto",
IF(M48="Afecta Impacto",W48-(W48*U48),'2. Identificación del Riesgo'!$O$48),""))</f>
        <v/>
      </c>
      <c r="X49" s="54">
        <f t="shared" ref="X49:X50" si="41">IFERROR(IF(V49="",0,V49-(V49*U49)),0)</f>
        <v>0</v>
      </c>
      <c r="Y49" s="54">
        <f t="shared" ref="Y49:Y50" si="42">IFERROR(IF(W49="",0,W49-(W49*U49)),0)</f>
        <v>0</v>
      </c>
    </row>
    <row r="50" spans="1:42" ht="35.1" customHeight="1" x14ac:dyDescent="0.3">
      <c r="A50" s="137"/>
      <c r="B50" s="179"/>
      <c r="C50" s="136"/>
      <c r="D50" s="136"/>
      <c r="E50" s="34"/>
      <c r="F50" s="34"/>
      <c r="G50" s="34"/>
      <c r="H50" s="34"/>
      <c r="I50" s="34"/>
      <c r="J50" s="34"/>
      <c r="K50" s="37" t="str">
        <f t="shared" si="1"/>
        <v xml:space="preserve">     </v>
      </c>
      <c r="L50" s="39"/>
      <c r="M50" s="35" t="str">
        <f t="shared" si="40"/>
        <v/>
      </c>
      <c r="N50" s="39"/>
      <c r="O50" s="39"/>
      <c r="P50" s="39"/>
      <c r="Q50" s="39"/>
      <c r="R50" s="39"/>
      <c r="S50" s="39"/>
      <c r="T50" s="39"/>
      <c r="U50" s="53" t="str">
        <f t="shared" si="0"/>
        <v/>
      </c>
      <c r="V50" s="54" t="str">
        <f>IF(OR(M50="",M50=0),"",
IF(M50="Afecta probabilidad",
IF(M49="Afecta probabilidad",V49-(V49*U49),
IF(M48="Afecta probabilidad",V48-(V48*U48),'2. Identificación del Riesgo'!$L$48)),""))</f>
        <v/>
      </c>
      <c r="W50" s="54" t="str">
        <f>IF(OR(M50="",M50=0),"",
IF(M50="Afecta Impacto",
IF(M49="Afecta Impacto",W49-(W49*U49),
IF(M48="Afecta Impacto",W48-(W48*U48),'2. Identificación del Riesgo'!$O$48)),""))</f>
        <v/>
      </c>
      <c r="X50" s="54">
        <f t="shared" si="41"/>
        <v>0</v>
      </c>
      <c r="Y50" s="54">
        <f t="shared" si="42"/>
        <v>0</v>
      </c>
    </row>
    <row r="51" spans="1:42" ht="35.1" customHeight="1" x14ac:dyDescent="0.3">
      <c r="A51" s="137">
        <v>15</v>
      </c>
      <c r="B51" s="17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Riesgo'!B51:B53)))</f>
        <v/>
      </c>
      <c r="C51" s="13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Riesgo'!G51:G53)))</f>
        <v/>
      </c>
      <c r="D51" s="13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Riesgo'!H51:H53)))</f>
        <v/>
      </c>
      <c r="E51" s="34"/>
      <c r="F51" s="34"/>
      <c r="G51" s="34"/>
      <c r="H51" s="34"/>
      <c r="I51" s="34"/>
      <c r="J51" s="34"/>
      <c r="K51" s="37" t="str">
        <f t="shared" si="1"/>
        <v xml:space="preserve">     </v>
      </c>
      <c r="L51" s="39"/>
      <c r="M51" s="35" t="str">
        <f t="shared" ref="M51:M53" si="43">IF(OR(L51="Preventivo",L51="Detectivo"),"Afecta probabilidad",
IF(L51="Correctivo","Afecta Impacto",""))</f>
        <v/>
      </c>
      <c r="N51" s="39"/>
      <c r="O51" s="39"/>
      <c r="P51" s="39"/>
      <c r="Q51" s="39"/>
      <c r="R51" s="39"/>
      <c r="S51" s="39"/>
      <c r="T51" s="39"/>
      <c r="U51" s="53" t="str">
        <f t="shared" si="0"/>
        <v/>
      </c>
      <c r="V51" s="54" t="str">
        <f>IF(OR(M51="",M51=0),"",
IF(M51="Afecta probabilidad",'2. Identificación del Riesgo'!$L$51,""))</f>
        <v/>
      </c>
      <c r="W51" s="54" t="str">
        <f>IF(OR(M51="",M51=0),"",
IF(M51="Afecta Impacto",'2. Identificación del Riesgo'!$O$51,""))</f>
        <v/>
      </c>
      <c r="X51" s="54">
        <f>IFERROR(IF(V51="",0,V51-(V51*U51)),0)</f>
        <v>0</v>
      </c>
      <c r="Y51" s="54">
        <f>IFERROR(IF(W51="",0,W51-(W51*U51)),0)</f>
        <v>0</v>
      </c>
      <c r="Z51" s="8"/>
      <c r="AA51" s="8"/>
      <c r="AB51" s="8"/>
      <c r="AC51" s="8"/>
      <c r="AD51" s="8"/>
      <c r="AE51" s="8"/>
      <c r="AF51" s="8"/>
      <c r="AG51" s="8"/>
      <c r="AH51" s="8"/>
      <c r="AI51" s="8"/>
      <c r="AJ51" s="8"/>
      <c r="AK51" s="8"/>
      <c r="AL51" s="8"/>
      <c r="AM51" s="8"/>
      <c r="AN51" s="8"/>
      <c r="AO51" s="8"/>
      <c r="AP51" s="8"/>
    </row>
    <row r="52" spans="1:42" ht="35.1" customHeight="1" x14ac:dyDescent="0.3">
      <c r="A52" s="137"/>
      <c r="B52" s="178"/>
      <c r="C52" s="135"/>
      <c r="D52" s="135"/>
      <c r="E52" s="34"/>
      <c r="F52" s="34"/>
      <c r="G52" s="34"/>
      <c r="H52" s="34"/>
      <c r="I52" s="34"/>
      <c r="J52" s="34"/>
      <c r="K52" s="37" t="str">
        <f t="shared" si="1"/>
        <v xml:space="preserve">     </v>
      </c>
      <c r="L52" s="39"/>
      <c r="M52" s="35" t="str">
        <f t="shared" si="43"/>
        <v/>
      </c>
      <c r="N52" s="39"/>
      <c r="O52" s="39"/>
      <c r="P52" s="39"/>
      <c r="Q52" s="39"/>
      <c r="R52" s="39"/>
      <c r="S52" s="39"/>
      <c r="T52" s="39"/>
      <c r="U52" s="53" t="str">
        <f t="shared" si="0"/>
        <v/>
      </c>
      <c r="V52" s="54" t="str">
        <f>IF(OR(M52="",M52=0),"",
IF(M52="Afecta probabilidad",
IF(M51="Afecta probabilidad",V51-(V51*U51),'2. Identificación del Riesgo'!$L$51),""))</f>
        <v/>
      </c>
      <c r="W52" s="54" t="str">
        <f>IF(OR(M52="",M52=0),"",
IF(M52="Afecta Impacto",
IF(M51="Afecta Impacto",W51-(W51*U51),'2. Identificación del Riesgo'!$O$51),""))</f>
        <v/>
      </c>
      <c r="X52" s="54">
        <f t="shared" ref="X52:X53" si="44">IFERROR(IF(V52="",0,V52-(V52*U52)),0)</f>
        <v>0</v>
      </c>
      <c r="Y52" s="54">
        <f t="shared" ref="Y52:Y53" si="45">IFERROR(IF(W52="",0,W52-(W52*U52)),0)</f>
        <v>0</v>
      </c>
    </row>
    <row r="53" spans="1:42" ht="35.1" customHeight="1" x14ac:dyDescent="0.3">
      <c r="A53" s="137"/>
      <c r="B53" s="179"/>
      <c r="C53" s="136"/>
      <c r="D53" s="136"/>
      <c r="E53" s="34"/>
      <c r="F53" s="34"/>
      <c r="G53" s="34"/>
      <c r="H53" s="34"/>
      <c r="I53" s="34"/>
      <c r="J53" s="34"/>
      <c r="K53" s="37" t="str">
        <f t="shared" si="1"/>
        <v xml:space="preserve">     </v>
      </c>
      <c r="L53" s="39"/>
      <c r="M53" s="35" t="str">
        <f t="shared" si="43"/>
        <v/>
      </c>
      <c r="N53" s="39"/>
      <c r="O53" s="39"/>
      <c r="P53" s="39"/>
      <c r="Q53" s="39"/>
      <c r="R53" s="39"/>
      <c r="S53" s="39"/>
      <c r="T53" s="39"/>
      <c r="U53" s="53" t="str">
        <f t="shared" si="0"/>
        <v/>
      </c>
      <c r="V53" s="54" t="str">
        <f>IF(OR(M53="",M53=0),"",
IF(M53="Afecta probabilidad",
IF(M52="Afecta probabilidad",V52-(V52*U52),
IF(M51="Afecta probabilidad",V51-(V51*U51),'2. Identificación del Riesgo'!$L$51)),""))</f>
        <v/>
      </c>
      <c r="W53" s="54" t="str">
        <f>IF(OR(M53="",M53=0),"",
IF(M53="Afecta Impacto",
IF(M52="Afecta Impacto",W52-(W52*U52),
IF(M51="Afecta Impacto",W51-(W51*U51),'2. Identificación del Riesgo'!$O$51)),""))</f>
        <v/>
      </c>
      <c r="X53" s="54">
        <f t="shared" si="44"/>
        <v>0</v>
      </c>
      <c r="Y53" s="54">
        <f t="shared" si="45"/>
        <v>0</v>
      </c>
    </row>
    <row r="54" spans="1:42" ht="35.1" customHeight="1" x14ac:dyDescent="0.3">
      <c r="A54" s="137">
        <v>16</v>
      </c>
      <c r="B54" s="17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Riesgo'!B54:B56)))</f>
        <v/>
      </c>
      <c r="C54" s="13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Riesgo'!G54:G56)))</f>
        <v/>
      </c>
      <c r="D54" s="13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Riesgo'!H54:H56)))</f>
        <v/>
      </c>
      <c r="E54" s="34"/>
      <c r="F54" s="34"/>
      <c r="G54" s="34"/>
      <c r="H54" s="34"/>
      <c r="I54" s="34"/>
      <c r="J54" s="34"/>
      <c r="K54" s="37" t="str">
        <f t="shared" si="1"/>
        <v xml:space="preserve">     </v>
      </c>
      <c r="L54" s="39"/>
      <c r="M54" s="35" t="str">
        <f t="shared" ref="M54:M56" si="46">IF(OR(L54="Preventivo",L54="Detectivo"),"Afecta probabilidad",
IF(L54="Correctivo","Afecta Impacto",""))</f>
        <v/>
      </c>
      <c r="N54" s="39"/>
      <c r="O54" s="39"/>
      <c r="P54" s="39"/>
      <c r="Q54" s="39"/>
      <c r="R54" s="39"/>
      <c r="S54" s="39"/>
      <c r="T54" s="39"/>
      <c r="U54" s="53" t="str">
        <f t="shared" si="0"/>
        <v/>
      </c>
      <c r="V54" s="54" t="str">
        <f>IF(OR(M54="",M54=0),"",
IF(M54="Afecta probabilidad",'2. Identificación del Riesgo'!$L$54,""))</f>
        <v/>
      </c>
      <c r="W54" s="54" t="str">
        <f>IF(OR(M54="",M54=0),"",
IF(M54="Afecta Impacto",'2. Identificación del Riesgo'!$O$54,""))</f>
        <v/>
      </c>
      <c r="X54" s="54">
        <f>IFERROR(IF(V54="",0,V54-(V54*U54)),0)</f>
        <v>0</v>
      </c>
      <c r="Y54" s="54">
        <f>IFERROR(IF(W54="",0,W54-(W54*U54)),0)</f>
        <v>0</v>
      </c>
      <c r="Z54" s="8"/>
      <c r="AA54" s="8"/>
      <c r="AB54" s="8"/>
      <c r="AC54" s="8"/>
      <c r="AD54" s="8"/>
      <c r="AE54" s="8"/>
      <c r="AF54" s="8"/>
      <c r="AG54" s="8"/>
      <c r="AH54" s="8"/>
      <c r="AI54" s="8"/>
      <c r="AJ54" s="8"/>
      <c r="AK54" s="8"/>
      <c r="AL54" s="8"/>
      <c r="AM54" s="8"/>
      <c r="AN54" s="8"/>
      <c r="AO54" s="8"/>
      <c r="AP54" s="8"/>
    </row>
    <row r="55" spans="1:42" ht="35.1" customHeight="1" x14ac:dyDescent="0.3">
      <c r="A55" s="137"/>
      <c r="B55" s="178"/>
      <c r="C55" s="135"/>
      <c r="D55" s="135"/>
      <c r="E55" s="34"/>
      <c r="F55" s="34"/>
      <c r="G55" s="34"/>
      <c r="H55" s="34"/>
      <c r="I55" s="34"/>
      <c r="J55" s="34"/>
      <c r="K55" s="37" t="str">
        <f t="shared" si="1"/>
        <v xml:space="preserve">     </v>
      </c>
      <c r="L55" s="39"/>
      <c r="M55" s="35" t="str">
        <f t="shared" si="46"/>
        <v/>
      </c>
      <c r="N55" s="39"/>
      <c r="O55" s="39"/>
      <c r="P55" s="39"/>
      <c r="Q55" s="39"/>
      <c r="R55" s="39"/>
      <c r="S55" s="39"/>
      <c r="T55" s="39"/>
      <c r="U55" s="53" t="str">
        <f t="shared" si="0"/>
        <v/>
      </c>
      <c r="V55" s="54" t="str">
        <f>IF(OR(M55="",M55=0),"",
IF(M55="Afecta probabilidad",
IF(M54="Afecta probabilidad",V54-(V54*U54),'2. Identificación del Riesgo'!$L$54),""))</f>
        <v/>
      </c>
      <c r="W55" s="54" t="str">
        <f>IF(OR(M55="",M55=0),"",
IF(M55="Afecta Impacto",
IF(M54="Afecta Impacto",W54-(W54*U54),'2. Identificación del Riesgo'!$O$54),""))</f>
        <v/>
      </c>
      <c r="X55" s="54">
        <f t="shared" ref="X55:X56" si="47">IFERROR(IF(V55="",0,V55-(V55*U55)),0)</f>
        <v>0</v>
      </c>
      <c r="Y55" s="54">
        <f t="shared" ref="Y55:Y56" si="48">IFERROR(IF(W55="",0,W55-(W55*U55)),0)</f>
        <v>0</v>
      </c>
    </row>
    <row r="56" spans="1:42" ht="35.1" customHeight="1" x14ac:dyDescent="0.3">
      <c r="A56" s="137"/>
      <c r="B56" s="179"/>
      <c r="C56" s="136"/>
      <c r="D56" s="136"/>
      <c r="E56" s="34"/>
      <c r="F56" s="34"/>
      <c r="G56" s="34"/>
      <c r="H56" s="34"/>
      <c r="I56" s="34"/>
      <c r="J56" s="34"/>
      <c r="K56" s="37" t="str">
        <f t="shared" si="1"/>
        <v xml:space="preserve">     </v>
      </c>
      <c r="L56" s="39"/>
      <c r="M56" s="35" t="str">
        <f t="shared" si="46"/>
        <v/>
      </c>
      <c r="N56" s="39"/>
      <c r="O56" s="39"/>
      <c r="P56" s="39"/>
      <c r="Q56" s="39"/>
      <c r="R56" s="39"/>
      <c r="S56" s="39"/>
      <c r="T56" s="39"/>
      <c r="U56" s="53" t="str">
        <f t="shared" si="0"/>
        <v/>
      </c>
      <c r="V56" s="54" t="str">
        <f>IF(OR(M56="",M56=0),"",
IF(M56="Afecta probabilidad",
IF(M55="Afecta probabilidad",V55-(V55*U55),
IF(M54="Afecta probabilidad",V54-(V54*U54),'2. Identificación del Riesgo'!$L$54)),""))</f>
        <v/>
      </c>
      <c r="W56" s="54" t="str">
        <f>IF(OR(M56="",M56=0),"",
IF(M56="Afecta Impacto",
IF(M55="Afecta Impacto",W55-(W55*U55),
IF(M54="Afecta Impacto",W54-(W54*U54),'2. Identificación del Riesgo'!$O$54)),""))</f>
        <v/>
      </c>
      <c r="X56" s="54">
        <f t="shared" si="47"/>
        <v>0</v>
      </c>
      <c r="Y56" s="54">
        <f t="shared" si="48"/>
        <v>0</v>
      </c>
    </row>
    <row r="57" spans="1:42" ht="35.1" customHeight="1" x14ac:dyDescent="0.3">
      <c r="A57" s="137">
        <v>17</v>
      </c>
      <c r="B57" s="17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Riesgo'!B57:B59)))</f>
        <v/>
      </c>
      <c r="C57" s="13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Riesgo'!G57:G59)))</f>
        <v/>
      </c>
      <c r="D57" s="13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Riesgo'!H57:H59)))</f>
        <v/>
      </c>
      <c r="E57" s="34"/>
      <c r="F57" s="34"/>
      <c r="G57" s="34"/>
      <c r="H57" s="34"/>
      <c r="I57" s="34"/>
      <c r="J57" s="34"/>
      <c r="K57" s="37" t="str">
        <f t="shared" si="1"/>
        <v xml:space="preserve">     </v>
      </c>
      <c r="L57" s="39"/>
      <c r="M57" s="35" t="str">
        <f t="shared" ref="M57:M59" si="49">IF(OR(L57="Preventivo",L57="Detectivo"),"Afecta probabilidad",
IF(L57="Correctivo","Afecta Impacto",""))</f>
        <v/>
      </c>
      <c r="N57" s="39"/>
      <c r="O57" s="39"/>
      <c r="P57" s="39"/>
      <c r="Q57" s="39"/>
      <c r="R57" s="39"/>
      <c r="S57" s="39"/>
      <c r="T57" s="39"/>
      <c r="U57" s="53" t="str">
        <f t="shared" si="0"/>
        <v/>
      </c>
      <c r="V57" s="54" t="str">
        <f>IF(OR(M57="",M57=0),"",
IF(M57="Afecta probabilidad",'2. Identificación del Riesgo'!$L$57,""))</f>
        <v/>
      </c>
      <c r="W57" s="54" t="str">
        <f>IF(OR(M57="",M57=0),"",
IF(M57="Afecta Impacto",'2. Identificación del Riesgo'!$O$57,""))</f>
        <v/>
      </c>
      <c r="X57" s="54">
        <f>IFERROR(IF(V57="",0,V57-(V57*U57)),0)</f>
        <v>0</v>
      </c>
      <c r="Y57" s="54">
        <f>IFERROR(IF(W57="",0,W57-(W57*U57)),0)</f>
        <v>0</v>
      </c>
      <c r="Z57" s="8"/>
      <c r="AA57" s="8"/>
      <c r="AB57" s="8"/>
      <c r="AC57" s="8"/>
      <c r="AD57" s="8"/>
      <c r="AE57" s="8"/>
      <c r="AF57" s="8"/>
      <c r="AG57" s="8"/>
      <c r="AH57" s="8"/>
      <c r="AI57" s="8"/>
      <c r="AJ57" s="8"/>
      <c r="AK57" s="8"/>
      <c r="AL57" s="8"/>
      <c r="AM57" s="8"/>
      <c r="AN57" s="8"/>
      <c r="AO57" s="8"/>
      <c r="AP57" s="8"/>
    </row>
    <row r="58" spans="1:42" ht="35.1" customHeight="1" x14ac:dyDescent="0.3">
      <c r="A58" s="137"/>
      <c r="B58" s="178"/>
      <c r="C58" s="135"/>
      <c r="D58" s="135"/>
      <c r="E58" s="34"/>
      <c r="F58" s="34"/>
      <c r="G58" s="34"/>
      <c r="H58" s="34"/>
      <c r="I58" s="34"/>
      <c r="J58" s="34"/>
      <c r="K58" s="37" t="str">
        <f t="shared" si="1"/>
        <v xml:space="preserve">     </v>
      </c>
      <c r="L58" s="39"/>
      <c r="M58" s="35" t="str">
        <f t="shared" si="49"/>
        <v/>
      </c>
      <c r="N58" s="39"/>
      <c r="O58" s="39"/>
      <c r="P58" s="39"/>
      <c r="Q58" s="39"/>
      <c r="R58" s="39"/>
      <c r="S58" s="39"/>
      <c r="T58" s="39"/>
      <c r="U58" s="53" t="str">
        <f t="shared" si="0"/>
        <v/>
      </c>
      <c r="V58" s="54" t="str">
        <f>IF(OR(M58="",M58=0),"",
IF(M58="Afecta probabilidad",
IF(M57="Afecta probabilidad",V57-(V57*U57),'2. Identificación del Riesgo'!$L$57),""))</f>
        <v/>
      </c>
      <c r="W58" s="54" t="str">
        <f>IF(OR(M58="",M58=0),"",
IF(M58="Afecta Impacto",
IF(M57="Afecta Impacto",W57-(W57*U57),'2. Identificación del Riesgo'!$O$57),""))</f>
        <v/>
      </c>
      <c r="X58" s="54">
        <f t="shared" ref="X58:X59" si="50">IFERROR(IF(V58="",0,V58-(V58*U58)),0)</f>
        <v>0</v>
      </c>
      <c r="Y58" s="54">
        <f t="shared" ref="Y58:Y59" si="51">IFERROR(IF(W58="",0,W58-(W58*U58)),0)</f>
        <v>0</v>
      </c>
    </row>
    <row r="59" spans="1:42" ht="35.1" customHeight="1" x14ac:dyDescent="0.3">
      <c r="A59" s="137"/>
      <c r="B59" s="179"/>
      <c r="C59" s="136"/>
      <c r="D59" s="136"/>
      <c r="E59" s="34"/>
      <c r="F59" s="34"/>
      <c r="G59" s="34"/>
      <c r="H59" s="34"/>
      <c r="I59" s="34"/>
      <c r="J59" s="34"/>
      <c r="K59" s="37" t="str">
        <f t="shared" si="1"/>
        <v xml:space="preserve">     </v>
      </c>
      <c r="L59" s="39"/>
      <c r="M59" s="35" t="str">
        <f t="shared" si="49"/>
        <v/>
      </c>
      <c r="N59" s="39"/>
      <c r="O59" s="39"/>
      <c r="P59" s="39"/>
      <c r="Q59" s="39"/>
      <c r="R59" s="39"/>
      <c r="S59" s="39"/>
      <c r="T59" s="39"/>
      <c r="U59" s="53" t="str">
        <f t="shared" si="0"/>
        <v/>
      </c>
      <c r="V59" s="54" t="str">
        <f>IF(OR(M59="",M59=0),"",
IF(M59="Afecta probabilidad",
IF(M58="Afecta probabilidad",V58-(V58*U58),
IF(M57="Afecta probabilidad",V57-(V57*U57),'2. Identificación del Riesgo'!$L$57)),""))</f>
        <v/>
      </c>
      <c r="W59" s="54" t="str">
        <f>IF(OR(M59="",M59=0),"",
IF(M59="Afecta Impacto",
IF(M58="Afecta Impacto",W58-(W58*U58),
IF(M57="Afecta Impacto",W57-(W57*U57),'2. Identificación del Riesgo'!$O$57)),""))</f>
        <v/>
      </c>
      <c r="X59" s="54">
        <f t="shared" si="50"/>
        <v>0</v>
      </c>
      <c r="Y59" s="54">
        <f t="shared" si="51"/>
        <v>0</v>
      </c>
    </row>
    <row r="60" spans="1:42" ht="35.1" customHeight="1" x14ac:dyDescent="0.3">
      <c r="A60" s="137">
        <v>18</v>
      </c>
      <c r="B60" s="17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Riesgo'!B60:B62)))</f>
        <v/>
      </c>
      <c r="C60" s="13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Riesgo'!G60:G62)))</f>
        <v/>
      </c>
      <c r="D60" s="13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Riesgo'!H60:H62)))</f>
        <v/>
      </c>
      <c r="E60" s="34"/>
      <c r="F60" s="34"/>
      <c r="G60" s="34"/>
      <c r="H60" s="34"/>
      <c r="I60" s="34"/>
      <c r="J60" s="34"/>
      <c r="K60" s="37" t="str">
        <f t="shared" si="1"/>
        <v xml:space="preserve">     </v>
      </c>
      <c r="L60" s="39"/>
      <c r="M60" s="35" t="str">
        <f t="shared" ref="M60:M62" si="52">IF(OR(L60="Preventivo",L60="Detectivo"),"Afecta probabilidad",
IF(L60="Correctivo","Afecta Impacto",""))</f>
        <v/>
      </c>
      <c r="N60" s="39"/>
      <c r="O60" s="39"/>
      <c r="P60" s="39"/>
      <c r="Q60" s="39"/>
      <c r="R60" s="39"/>
      <c r="S60" s="39"/>
      <c r="T60" s="39"/>
      <c r="U60" s="53" t="str">
        <f t="shared" si="0"/>
        <v/>
      </c>
      <c r="V60" s="54" t="str">
        <f>IF(OR(M60="",M60=0),"",
IF(M60="Afecta probabilidad",'2. Identificación del Riesgo'!$L$60,""))</f>
        <v/>
      </c>
      <c r="W60" s="54" t="str">
        <f>IF(OR(M60="",M60=0),"",
IF(M60="Afecta Impacto",'2. Identificación del Riesgo'!$O$60,""))</f>
        <v/>
      </c>
      <c r="X60" s="54">
        <f>IFERROR(IF(V60="",0,V60-(V60*U60)),0)</f>
        <v>0</v>
      </c>
      <c r="Y60" s="54">
        <f>IFERROR(IF(W60="",0,W60-(W60*U60)),0)</f>
        <v>0</v>
      </c>
      <c r="Z60" s="8"/>
      <c r="AA60" s="8"/>
      <c r="AB60" s="8"/>
      <c r="AC60" s="8"/>
      <c r="AD60" s="8"/>
      <c r="AE60" s="8"/>
      <c r="AF60" s="8"/>
      <c r="AG60" s="8"/>
      <c r="AH60" s="8"/>
      <c r="AI60" s="8"/>
      <c r="AJ60" s="8"/>
      <c r="AK60" s="8"/>
      <c r="AL60" s="8"/>
      <c r="AM60" s="8"/>
      <c r="AN60" s="8"/>
      <c r="AO60" s="8"/>
      <c r="AP60" s="8"/>
    </row>
    <row r="61" spans="1:42" ht="35.1" customHeight="1" x14ac:dyDescent="0.3">
      <c r="A61" s="137"/>
      <c r="B61" s="178"/>
      <c r="C61" s="135"/>
      <c r="D61" s="135"/>
      <c r="E61" s="34"/>
      <c r="F61" s="34"/>
      <c r="G61" s="34"/>
      <c r="H61" s="34"/>
      <c r="I61" s="34"/>
      <c r="J61" s="34"/>
      <c r="K61" s="37" t="str">
        <f t="shared" si="1"/>
        <v xml:space="preserve">     </v>
      </c>
      <c r="L61" s="39"/>
      <c r="M61" s="35" t="str">
        <f t="shared" si="52"/>
        <v/>
      </c>
      <c r="N61" s="39"/>
      <c r="O61" s="39"/>
      <c r="P61" s="39"/>
      <c r="Q61" s="39"/>
      <c r="R61" s="39"/>
      <c r="S61" s="39"/>
      <c r="T61" s="39"/>
      <c r="U61" s="53" t="str">
        <f t="shared" si="0"/>
        <v/>
      </c>
      <c r="V61" s="54" t="str">
        <f>IF(OR(M61="",M61=0),"",
IF(M61="Afecta probabilidad",
IF(M60="Afecta probabilidad",V60-(V60*U60),'2. Identificación del Riesgo'!$L$60),""))</f>
        <v/>
      </c>
      <c r="W61" s="54" t="str">
        <f>IF(OR(M61="",M61=0),"",
IF(M61="Afecta Impacto",
IF(M60="Afecta Impacto",W60-(W60*U60),'2. Identificación del Riesgo'!$O$60),""))</f>
        <v/>
      </c>
      <c r="X61" s="54">
        <f t="shared" ref="X61:X62" si="53">IFERROR(IF(V61="",0,V61-(V61*U61)),0)</f>
        <v>0</v>
      </c>
      <c r="Y61" s="54">
        <f t="shared" ref="Y61:Y62" si="54">IFERROR(IF(W61="",0,W61-(W61*U61)),0)</f>
        <v>0</v>
      </c>
    </row>
    <row r="62" spans="1:42" ht="35.1" customHeight="1" x14ac:dyDescent="0.3">
      <c r="A62" s="137"/>
      <c r="B62" s="179"/>
      <c r="C62" s="136"/>
      <c r="D62" s="136"/>
      <c r="E62" s="34"/>
      <c r="F62" s="34"/>
      <c r="G62" s="34"/>
      <c r="H62" s="34"/>
      <c r="I62" s="34"/>
      <c r="J62" s="34"/>
      <c r="K62" s="37" t="str">
        <f t="shared" si="1"/>
        <v xml:space="preserve">     </v>
      </c>
      <c r="L62" s="39"/>
      <c r="M62" s="35" t="str">
        <f t="shared" si="52"/>
        <v/>
      </c>
      <c r="N62" s="39"/>
      <c r="O62" s="39"/>
      <c r="P62" s="39"/>
      <c r="Q62" s="39"/>
      <c r="R62" s="39"/>
      <c r="S62" s="39"/>
      <c r="T62" s="39"/>
      <c r="U62" s="53" t="str">
        <f t="shared" si="0"/>
        <v/>
      </c>
      <c r="V62" s="54" t="str">
        <f>IF(OR(M62="",M62=0),"",
IF(M62="Afecta probabilidad",
IF(M61="Afecta probabilidad",V61-(V61*U61),
IF(M60="Afecta probabilidad",V60-(V60*U60),'2. Identificación del Riesgo'!$L$60)),""))</f>
        <v/>
      </c>
      <c r="W62" s="54" t="str">
        <f>IF(OR(M62="",M62=0),"",
IF(M62="Afecta Impacto",
IF(M61="Afecta Impacto",W61-(W61*U61),
IF(M60="Afecta Impacto",W60-(W60*U60),'2. Identificación del Riesgo'!$O$60)),""))</f>
        <v/>
      </c>
      <c r="X62" s="54">
        <f t="shared" si="53"/>
        <v>0</v>
      </c>
      <c r="Y62" s="54">
        <f t="shared" si="54"/>
        <v>0</v>
      </c>
    </row>
    <row r="63" spans="1:42" ht="35.1" customHeight="1" x14ac:dyDescent="0.3">
      <c r="A63" s="137">
        <v>19</v>
      </c>
      <c r="B63" s="17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Riesgo'!B63:B65)))</f>
        <v/>
      </c>
      <c r="C63" s="13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Riesgo'!G63:G65)))</f>
        <v/>
      </c>
      <c r="D63" s="13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Riesgo'!H63:H65)))</f>
        <v/>
      </c>
      <c r="E63" s="34"/>
      <c r="F63" s="34"/>
      <c r="G63" s="34"/>
      <c r="H63" s="34"/>
      <c r="I63" s="34"/>
      <c r="J63" s="34"/>
      <c r="K63" s="37" t="str">
        <f t="shared" si="1"/>
        <v xml:space="preserve">     </v>
      </c>
      <c r="L63" s="39"/>
      <c r="M63" s="35" t="str">
        <f t="shared" ref="M63:M65" si="55">IF(OR(L63="Preventivo",L63="Detectivo"),"Afecta probabilidad",
IF(L63="Correctivo","Afecta Impacto",""))</f>
        <v/>
      </c>
      <c r="N63" s="39"/>
      <c r="O63" s="39"/>
      <c r="P63" s="39"/>
      <c r="Q63" s="39"/>
      <c r="R63" s="39"/>
      <c r="S63" s="39"/>
      <c r="T63" s="39"/>
      <c r="U63" s="53" t="str">
        <f t="shared" si="0"/>
        <v/>
      </c>
      <c r="V63" s="54" t="str">
        <f>IF(OR(M63="",M63=0),"",
IF(M63="Afecta probabilidad",'2. Identificación del Riesgo'!$L$63,""))</f>
        <v/>
      </c>
      <c r="W63" s="54" t="str">
        <f>IF(OR(M63="",M63=0),"",
IF(M63="Afecta Impacto",'2. Identificación del Riesgo'!$O$63,""))</f>
        <v/>
      </c>
      <c r="X63" s="54">
        <f>IFERROR(IF(V63="",0,V63-(V63*U63)),0)</f>
        <v>0</v>
      </c>
      <c r="Y63" s="54">
        <f>IFERROR(IF(W63="",0,W63-(W63*U63)),0)</f>
        <v>0</v>
      </c>
      <c r="Z63" s="8"/>
      <c r="AA63" s="8"/>
      <c r="AB63" s="8"/>
      <c r="AC63" s="8"/>
      <c r="AD63" s="8"/>
      <c r="AE63" s="8"/>
      <c r="AF63" s="8"/>
      <c r="AG63" s="8"/>
      <c r="AH63" s="8"/>
      <c r="AI63" s="8"/>
      <c r="AJ63" s="8"/>
      <c r="AK63" s="8"/>
      <c r="AL63" s="8"/>
      <c r="AM63" s="8"/>
      <c r="AN63" s="8"/>
      <c r="AO63" s="8"/>
      <c r="AP63" s="8"/>
    </row>
    <row r="64" spans="1:42" ht="35.1" customHeight="1" x14ac:dyDescent="0.3">
      <c r="A64" s="137"/>
      <c r="B64" s="178"/>
      <c r="C64" s="135"/>
      <c r="D64" s="135"/>
      <c r="E64" s="34"/>
      <c r="F64" s="34"/>
      <c r="G64" s="34"/>
      <c r="H64" s="34"/>
      <c r="I64" s="34"/>
      <c r="J64" s="34"/>
      <c r="K64" s="37" t="str">
        <f t="shared" si="1"/>
        <v xml:space="preserve">     </v>
      </c>
      <c r="L64" s="39"/>
      <c r="M64" s="35" t="str">
        <f t="shared" si="55"/>
        <v/>
      </c>
      <c r="N64" s="39"/>
      <c r="O64" s="39"/>
      <c r="P64" s="39"/>
      <c r="Q64" s="39"/>
      <c r="R64" s="39"/>
      <c r="S64" s="39"/>
      <c r="T64" s="39"/>
      <c r="U64" s="53" t="str">
        <f t="shared" si="0"/>
        <v/>
      </c>
      <c r="V64" s="54" t="str">
        <f>IF(OR(M64="",M64=0),"",
IF(M64="Afecta probabilidad",
IF(M63="Afecta probabilidad",V63-(V63*U63),'2. Identificación del Riesgo'!$L$63),""))</f>
        <v/>
      </c>
      <c r="W64" s="54" t="str">
        <f>IF(OR(M64="",M64=0),"",
IF(M64="Afecta Impacto",
IF(M63="Afecta Impacto",W63-(W63*U63),'2. Identificación del Riesgo'!$O$63),""))</f>
        <v/>
      </c>
      <c r="X64" s="54">
        <f t="shared" ref="X64:X65" si="56">IFERROR(IF(V64="",0,V64-(V64*U64)),0)</f>
        <v>0</v>
      </c>
      <c r="Y64" s="54">
        <f t="shared" ref="Y64:Y65" si="57">IFERROR(IF(W64="",0,W64-(W64*U64)),0)</f>
        <v>0</v>
      </c>
    </row>
    <row r="65" spans="1:42" ht="35.1" customHeight="1" x14ac:dyDescent="0.3">
      <c r="A65" s="137"/>
      <c r="B65" s="179"/>
      <c r="C65" s="136"/>
      <c r="D65" s="136"/>
      <c r="E65" s="34"/>
      <c r="F65" s="34"/>
      <c r="G65" s="34"/>
      <c r="H65" s="34"/>
      <c r="I65" s="34"/>
      <c r="J65" s="34"/>
      <c r="K65" s="37" t="str">
        <f t="shared" si="1"/>
        <v xml:space="preserve">     </v>
      </c>
      <c r="L65" s="39"/>
      <c r="M65" s="35" t="str">
        <f t="shared" si="55"/>
        <v/>
      </c>
      <c r="N65" s="39"/>
      <c r="O65" s="39"/>
      <c r="P65" s="39"/>
      <c r="Q65" s="39"/>
      <c r="R65" s="39"/>
      <c r="S65" s="39"/>
      <c r="T65" s="39"/>
      <c r="U65" s="53" t="str">
        <f t="shared" si="0"/>
        <v/>
      </c>
      <c r="V65" s="54" t="str">
        <f>IF(OR(M65="",M65=0),"",
IF(M65="Afecta probabilidad",
IF(M64="Afecta probabilidad",V64-(V64*U64),
IF(M63="Afecta probabilidad",V63-(V63*U63),'2. Identificación del Riesgo'!$L$63)),""))</f>
        <v/>
      </c>
      <c r="W65" s="54" t="str">
        <f>IF(OR(M65="",M65=0),"",
IF(M65="Afecta Impacto",
IF(M64="Afecta Impacto",W64-(W64*U64),
IF(M63="Afecta Impacto",W63-(W63*U63),'2. Identificación del Riesgo'!$O$63)),""))</f>
        <v/>
      </c>
      <c r="X65" s="54">
        <f t="shared" si="56"/>
        <v>0</v>
      </c>
      <c r="Y65" s="54">
        <f t="shared" si="57"/>
        <v>0</v>
      </c>
    </row>
    <row r="66" spans="1:42" ht="35.1" customHeight="1" x14ac:dyDescent="0.3">
      <c r="A66" s="137">
        <v>20</v>
      </c>
      <c r="B66" s="17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Riesgo'!B66:B68)))</f>
        <v/>
      </c>
      <c r="C66" s="13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Riesgo'!G66:G68)))</f>
        <v/>
      </c>
      <c r="D66" s="13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Riesgo'!H66:H68)))</f>
        <v/>
      </c>
      <c r="E66" s="34"/>
      <c r="F66" s="34"/>
      <c r="G66" s="34"/>
      <c r="H66" s="34"/>
      <c r="I66" s="34"/>
      <c r="J66" s="34"/>
      <c r="K66" s="37" t="str">
        <f t="shared" si="1"/>
        <v xml:space="preserve">     </v>
      </c>
      <c r="L66" s="39"/>
      <c r="M66" s="35" t="str">
        <f t="shared" ref="M66:M68" si="58">IF(OR(L66="Preventivo",L66="Detectivo"),"Afecta probabilidad",
IF(L66="Correctivo","Afecta Impacto",""))</f>
        <v/>
      </c>
      <c r="N66" s="39"/>
      <c r="O66" s="39"/>
      <c r="P66" s="39"/>
      <c r="Q66" s="39"/>
      <c r="R66" s="39"/>
      <c r="S66" s="39"/>
      <c r="T66" s="39"/>
      <c r="U66" s="53" t="str">
        <f t="shared" si="0"/>
        <v/>
      </c>
      <c r="V66" s="54" t="str">
        <f>IF(OR(M66="",M66=0),"",
IF(M66="Afecta probabilidad",'2. Identificación del Riesgo'!$L$66,""))</f>
        <v/>
      </c>
      <c r="W66" s="54" t="str">
        <f>IF(OR(M66="",M66=0),"",
IF(M66="Afecta Impacto",'2. Identificación del Riesgo'!$O$66,""))</f>
        <v/>
      </c>
      <c r="X66" s="54">
        <f>IFERROR(IF(V66="",0,V66-(V66*U66)),0)</f>
        <v>0</v>
      </c>
      <c r="Y66" s="54">
        <f>IFERROR(IF(W66="",0,W66-(W66*U66)),0)</f>
        <v>0</v>
      </c>
      <c r="Z66" s="8"/>
      <c r="AA66" s="8"/>
      <c r="AB66" s="8"/>
      <c r="AC66" s="8"/>
      <c r="AD66" s="8"/>
      <c r="AE66" s="8"/>
      <c r="AF66" s="8"/>
      <c r="AG66" s="8"/>
      <c r="AH66" s="8"/>
      <c r="AI66" s="8"/>
      <c r="AJ66" s="8"/>
      <c r="AK66" s="8"/>
      <c r="AL66" s="8"/>
      <c r="AM66" s="8"/>
      <c r="AN66" s="8"/>
      <c r="AO66" s="8"/>
      <c r="AP66" s="8"/>
    </row>
    <row r="67" spans="1:42" ht="35.1" customHeight="1" x14ac:dyDescent="0.3">
      <c r="A67" s="137"/>
      <c r="B67" s="178"/>
      <c r="C67" s="135"/>
      <c r="D67" s="135"/>
      <c r="E67" s="34"/>
      <c r="F67" s="34"/>
      <c r="G67" s="34"/>
      <c r="H67" s="34"/>
      <c r="I67" s="34"/>
      <c r="J67" s="34"/>
      <c r="K67" s="37" t="str">
        <f t="shared" si="1"/>
        <v xml:space="preserve">     </v>
      </c>
      <c r="L67" s="39"/>
      <c r="M67" s="35" t="str">
        <f t="shared" si="58"/>
        <v/>
      </c>
      <c r="N67" s="39"/>
      <c r="O67" s="39"/>
      <c r="P67" s="39"/>
      <c r="Q67" s="39"/>
      <c r="R67" s="39"/>
      <c r="S67" s="39"/>
      <c r="T67" s="39"/>
      <c r="U67" s="53" t="str">
        <f t="shared" si="0"/>
        <v/>
      </c>
      <c r="V67" s="54" t="str">
        <f>IF(OR(M67="",M67=0),"",
IF(M67="Afecta probabilidad",
IF(M66="Afecta probabilidad",V66-(V66*U66),'2. Identificación del Riesgo'!$L$66),""))</f>
        <v/>
      </c>
      <c r="W67" s="54" t="str">
        <f>IF(OR(M67="",M67=0),"",
IF(M67="Afecta Impacto",
IF(M66="Afecta Impacto",W66-(W66*U66),'2. Identificación del Riesgo'!$O$66),""))</f>
        <v/>
      </c>
      <c r="X67" s="54">
        <f t="shared" ref="X67:X68" si="59">IFERROR(IF(V67="",0,V67-(V67*U67)),0)</f>
        <v>0</v>
      </c>
      <c r="Y67" s="54">
        <f t="shared" ref="Y67:Y68" si="60">IFERROR(IF(W67="",0,W67-(W67*U67)),0)</f>
        <v>0</v>
      </c>
    </row>
    <row r="68" spans="1:42" ht="35.1" customHeight="1" x14ac:dyDescent="0.3">
      <c r="A68" s="137"/>
      <c r="B68" s="179"/>
      <c r="C68" s="136"/>
      <c r="D68" s="136"/>
      <c r="E68" s="34"/>
      <c r="F68" s="34"/>
      <c r="G68" s="34"/>
      <c r="H68" s="34"/>
      <c r="I68" s="34"/>
      <c r="J68" s="34"/>
      <c r="K68" s="37" t="str">
        <f t="shared" si="1"/>
        <v xml:space="preserve">     </v>
      </c>
      <c r="L68" s="39"/>
      <c r="M68" s="35" t="str">
        <f t="shared" si="58"/>
        <v/>
      </c>
      <c r="N68" s="39"/>
      <c r="O68" s="39"/>
      <c r="P68" s="39"/>
      <c r="Q68" s="39"/>
      <c r="R68" s="39"/>
      <c r="S68" s="39"/>
      <c r="T68" s="39"/>
      <c r="U68" s="53" t="str">
        <f t="shared" si="0"/>
        <v/>
      </c>
      <c r="V68" s="54" t="str">
        <f>IF(OR(M68="",M68=0),"",
IF(M68="Afecta probabilidad",
IF(M67="Afecta probabilidad",V67-(V67*U67),
IF(M66="Afecta probabilidad",V66-(V66*U66),'2. Identificación del Riesgo'!$L$66)),""))</f>
        <v/>
      </c>
      <c r="W68" s="54" t="str">
        <f>IF(OR(M68="",M68=0),"",
IF(M68="Afecta Impacto",
IF(M67="Afecta Impacto",W67-(W67*U67),
IF(M66="Afecta Impacto",W66-(W66*U66),'2. Identificación del Riesgo'!$O$66)),""))</f>
        <v/>
      </c>
      <c r="X68" s="54">
        <f t="shared" si="59"/>
        <v>0</v>
      </c>
      <c r="Y68" s="54">
        <f t="shared" si="60"/>
        <v>0</v>
      </c>
    </row>
    <row r="69" spans="1:42" x14ac:dyDescent="0.3"/>
    <row r="70" spans="1:42" x14ac:dyDescent="0.3"/>
  </sheetData>
  <sheetProtection algorithmName="SHA-512" hashValue="+DCIe6zcclZWxTn9/8oqARfncCVzV5f5kAw8NxHtFAcC+helUfMsA9LukCI1SAMhw3RVVcZ7Qv8YcLZqHuwm5g==" saltValue="eAJ/GfadRvJ3RVLgPglApQ==" spinCount="100000" sheet="1" objects="1" scenarios="1" formatColumns="0" formatRows="0"/>
  <mergeCells count="105">
    <mergeCell ref="A66:A68"/>
    <mergeCell ref="B66:B68"/>
    <mergeCell ref="C66:C68"/>
    <mergeCell ref="D66:D68"/>
    <mergeCell ref="A63:A65"/>
    <mergeCell ref="B63:B65"/>
    <mergeCell ref="C63:C65"/>
    <mergeCell ref="D63:D65"/>
    <mergeCell ref="A60:A62"/>
    <mergeCell ref="B60:B62"/>
    <mergeCell ref="C60:C62"/>
    <mergeCell ref="D60:D62"/>
    <mergeCell ref="A51:A53"/>
    <mergeCell ref="B51:B53"/>
    <mergeCell ref="C51:C53"/>
    <mergeCell ref="D51:D53"/>
    <mergeCell ref="A57:A59"/>
    <mergeCell ref="B57:B59"/>
    <mergeCell ref="C57:C59"/>
    <mergeCell ref="D57:D59"/>
    <mergeCell ref="A54:A56"/>
    <mergeCell ref="B54:B56"/>
    <mergeCell ref="C54:C56"/>
    <mergeCell ref="D54:D56"/>
    <mergeCell ref="A48:A50"/>
    <mergeCell ref="B48:B50"/>
    <mergeCell ref="C48:C50"/>
    <mergeCell ref="D48:D50"/>
    <mergeCell ref="A45:A47"/>
    <mergeCell ref="B45:B47"/>
    <mergeCell ref="C45:C47"/>
    <mergeCell ref="D45:D47"/>
    <mergeCell ref="D42:D44"/>
    <mergeCell ref="A39:A41"/>
    <mergeCell ref="B39:B41"/>
    <mergeCell ref="C39:C41"/>
    <mergeCell ref="D39:D41"/>
    <mergeCell ref="A42:A44"/>
    <mergeCell ref="B42:B44"/>
    <mergeCell ref="C42:C44"/>
    <mergeCell ref="D12:D14"/>
    <mergeCell ref="D15:D17"/>
    <mergeCell ref="D18:D20"/>
    <mergeCell ref="D21:D23"/>
    <mergeCell ref="A36:A38"/>
    <mergeCell ref="B36:B38"/>
    <mergeCell ref="C36:C38"/>
    <mergeCell ref="D27:D29"/>
    <mergeCell ref="D30:D32"/>
    <mergeCell ref="D33:D35"/>
    <mergeCell ref="D36:D38"/>
    <mergeCell ref="B21:B23"/>
    <mergeCell ref="C21:C23"/>
    <mergeCell ref="B24:B26"/>
    <mergeCell ref="C24:C26"/>
    <mergeCell ref="B27:B29"/>
    <mergeCell ref="D24:D26"/>
    <mergeCell ref="B33:B35"/>
    <mergeCell ref="C33:C35"/>
    <mergeCell ref="A24:A26"/>
    <mergeCell ref="A21:A23"/>
    <mergeCell ref="A27:A29"/>
    <mergeCell ref="A33:A35"/>
    <mergeCell ref="A30:A32"/>
    <mergeCell ref="B30:B32"/>
    <mergeCell ref="C30:C32"/>
    <mergeCell ref="C27:C29"/>
    <mergeCell ref="A15:A17"/>
    <mergeCell ref="A12:A14"/>
    <mergeCell ref="A18:A20"/>
    <mergeCell ref="B12:B14"/>
    <mergeCell ref="C12:C14"/>
    <mergeCell ref="B15:B17"/>
    <mergeCell ref="C18:C20"/>
    <mergeCell ref="C15:C17"/>
    <mergeCell ref="B18:B20"/>
    <mergeCell ref="A9:A11"/>
    <mergeCell ref="B7:B8"/>
    <mergeCell ref="B9:B11"/>
    <mergeCell ref="C9:C11"/>
    <mergeCell ref="L7:N7"/>
    <mergeCell ref="D9:D11"/>
    <mergeCell ref="K7:K8"/>
    <mergeCell ref="H7:H8"/>
    <mergeCell ref="J7:J8"/>
    <mergeCell ref="A1:B4"/>
    <mergeCell ref="A7:A8"/>
    <mergeCell ref="E7:E8"/>
    <mergeCell ref="C7:C8"/>
    <mergeCell ref="D7:D8"/>
    <mergeCell ref="A6:D6"/>
    <mergeCell ref="O7:T7"/>
    <mergeCell ref="V7:W7"/>
    <mergeCell ref="X7:X8"/>
    <mergeCell ref="C1:V4"/>
    <mergeCell ref="W1:Y1"/>
    <mergeCell ref="W2:Y2"/>
    <mergeCell ref="W3:Y3"/>
    <mergeCell ref="W4:Y4"/>
    <mergeCell ref="E6:Y6"/>
    <mergeCell ref="Y7:Y8"/>
    <mergeCell ref="U7:U8"/>
    <mergeCell ref="F7:F8"/>
    <mergeCell ref="G7:G8"/>
    <mergeCell ref="I7:I8"/>
  </mergeCells>
  <conditionalFormatting sqref="B12:Y14">
    <cfRule type="expression" dxfId="218" priority="9">
      <formula>IF($D$12="No aplica",1,0)</formula>
    </cfRule>
  </conditionalFormatting>
  <conditionalFormatting sqref="B15:Y17">
    <cfRule type="expression" dxfId="217" priority="5">
      <formula>IF($D$15="No aplica",1,0)</formula>
    </cfRule>
  </conditionalFormatting>
  <conditionalFormatting sqref="B18:Y20">
    <cfRule type="expression" dxfId="216" priority="26">
      <formula>IF($D$18="No aplica",1,0)</formula>
    </cfRule>
  </conditionalFormatting>
  <conditionalFormatting sqref="B21:Y23">
    <cfRule type="expression" dxfId="215" priority="25">
      <formula>IF($D$21="No aplica",1,0)</formula>
    </cfRule>
  </conditionalFormatting>
  <conditionalFormatting sqref="B24:Y26">
    <cfRule type="expression" dxfId="214" priority="24">
      <formula>IF($D$24="No aplica",1,0)</formula>
    </cfRule>
  </conditionalFormatting>
  <conditionalFormatting sqref="B27:Y29">
    <cfRule type="expression" dxfId="213" priority="23">
      <formula>IF($D$27="No aplica",1,0)</formula>
    </cfRule>
  </conditionalFormatting>
  <conditionalFormatting sqref="B30:Y32">
    <cfRule type="expression" dxfId="212" priority="22">
      <formula>IF($D$30="No aplica",1,0)</formula>
    </cfRule>
  </conditionalFormatting>
  <conditionalFormatting sqref="B33:Y35">
    <cfRule type="expression" dxfId="211" priority="21">
      <formula>IF($D$33="No aplica",1,0)</formula>
    </cfRule>
  </conditionalFormatting>
  <conditionalFormatting sqref="B36:Y38">
    <cfRule type="expression" dxfId="210" priority="20">
      <formula>IF($D$36="No aplica",1,0)</formula>
    </cfRule>
  </conditionalFormatting>
  <conditionalFormatting sqref="B39:Y41">
    <cfRule type="expression" dxfId="209" priority="19">
      <formula>IF($D$39="No aplica",1,0)</formula>
    </cfRule>
  </conditionalFormatting>
  <conditionalFormatting sqref="B42:Y44">
    <cfRule type="expression" dxfId="208" priority="18">
      <formula>IF($D$42="No aplica",1,0)</formula>
    </cfRule>
  </conditionalFormatting>
  <conditionalFormatting sqref="B45:Y47">
    <cfRule type="expression" dxfId="207" priority="17">
      <formula>IF($D$45="No aplica",1,0)</formula>
    </cfRule>
  </conditionalFormatting>
  <conditionalFormatting sqref="B48:Y50">
    <cfRule type="expression" dxfId="206" priority="16">
      <formula>IF($D$48="No aplica",1,0)</formula>
    </cfRule>
  </conditionalFormatting>
  <conditionalFormatting sqref="B51:Y53">
    <cfRule type="expression" dxfId="205" priority="15">
      <formula>IF($D$51="No aplica",1,0)</formula>
    </cfRule>
  </conditionalFormatting>
  <conditionalFormatting sqref="B54:Y56">
    <cfRule type="expression" dxfId="204" priority="14">
      <formula>IF($D$54="No aplica",1,0)</formula>
    </cfRule>
  </conditionalFormatting>
  <conditionalFormatting sqref="B57:Y59">
    <cfRule type="expression" dxfId="203" priority="13">
      <formula>IF($D$57="No aplica",1,0)</formula>
    </cfRule>
  </conditionalFormatting>
  <conditionalFormatting sqref="B60:Y62">
    <cfRule type="expression" dxfId="202" priority="12">
      <formula>IF($D$60="No aplica",1,0)</formula>
    </cfRule>
  </conditionalFormatting>
  <conditionalFormatting sqref="B63:Y65">
    <cfRule type="expression" dxfId="201" priority="11">
      <formula>IF($D$63="No aplica",1,0)</formula>
    </cfRule>
  </conditionalFormatting>
  <conditionalFormatting sqref="B66:Y68">
    <cfRule type="expression" dxfId="200" priority="10">
      <formula>IF($D$66="No aplica",1,0)</formula>
    </cfRule>
  </conditionalFormatting>
  <conditionalFormatting sqref="V9:Y9 B9:Y11">
    <cfRule type="expression" dxfId="199" priority="6">
      <formula>IF($D$9="No aplica",1,0)</formula>
    </cfRule>
  </conditionalFormatting>
  <conditionalFormatting sqref="X9:Y68">
    <cfRule type="cellIs" dxfId="198" priority="110" operator="equal">
      <formula>0</formula>
    </cfRule>
  </conditionalFormatting>
  <pageMargins left="0.70866141732283472" right="0.70866141732283472" top="0.74803149606299213" bottom="0.74803149606299213" header="0.31496062992125984" footer="0.31496062992125984"/>
  <pageSetup scale="16" orientation="portrait"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Listas!$K$2:$K$4</xm:f>
          </x14:formula1>
          <xm:sqref>O9:O68</xm:sqref>
        </x14:dataValidation>
        <x14:dataValidation type="list" allowBlank="1" showInputMessage="1" showErrorMessage="1">
          <x14:formula1>
            <xm:f>Listas!$M$2:$M$4</xm:f>
          </x14:formula1>
          <xm:sqref>Q9:Q68</xm:sqref>
        </x14:dataValidation>
        <x14:dataValidation type="list" allowBlank="1" showInputMessage="1" showErrorMessage="1">
          <x14:formula1>
            <xm:f>Listas!$L$2:$L$4</xm:f>
          </x14:formula1>
          <xm:sqref>P9:P68</xm:sqref>
        </x14:dataValidation>
        <x14:dataValidation type="list" allowBlank="1" showInputMessage="1" showErrorMessage="1">
          <x14:formula1>
            <xm:f>Listas!$J$2:$J$4</xm:f>
          </x14:formula1>
          <xm:sqref>N9:N68</xm:sqref>
        </x14:dataValidation>
        <x14:dataValidation type="list" allowBlank="1" showInputMessage="1" showErrorMessage="1">
          <x14:formula1>
            <xm:f>Listas!$I$2:$I$5</xm:f>
          </x14:formula1>
          <xm:sqref>L9:L68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0"/>
  <sheetViews>
    <sheetView showGridLines="0" view="pageBreakPreview" zoomScale="80" zoomScaleNormal="80" zoomScaleSheetLayoutView="80" workbookViewId="0">
      <selection activeCell="I10" sqref="I10"/>
    </sheetView>
  </sheetViews>
  <sheetFormatPr baseColWidth="10" defaultColWidth="0" defaultRowHeight="16.5" zeroHeight="1" x14ac:dyDescent="0.3"/>
  <cols>
    <col min="1" max="1" width="4" style="16" bestFit="1" customWidth="1"/>
    <col min="2" max="2" width="18.42578125" style="16" customWidth="1"/>
    <col min="3" max="3" width="31.7109375" style="16" customWidth="1"/>
    <col min="4" max="4" width="18.42578125" style="16" customWidth="1"/>
    <col min="5" max="5" width="17.5703125" style="16" customWidth="1"/>
    <col min="6" max="6" width="15.42578125" style="16" customWidth="1"/>
    <col min="7" max="7" width="25.85546875" style="16" customWidth="1"/>
    <col min="8" max="8" width="53.140625" style="16" customWidth="1"/>
    <col min="9" max="9" width="31.5703125" style="16" customWidth="1"/>
    <col min="10" max="10" width="39.28515625" style="16" customWidth="1"/>
    <col min="11" max="11" width="82.28515625" style="16" customWidth="1"/>
    <col min="12" max="12" width="14.5703125" style="16" customWidth="1"/>
    <col min="13" max="13" width="20.7109375" style="16" customWidth="1"/>
    <col min="14" max="14" width="29" style="16" customWidth="1"/>
    <col min="15" max="15" width="36.85546875" style="16" customWidth="1"/>
    <col min="16" max="16" width="23" style="16" customWidth="1"/>
    <col min="17" max="17" width="29.140625" style="16" customWidth="1"/>
    <col min="18" max="18" width="26" style="16" customWidth="1"/>
    <col min="19" max="19" width="16.5703125" style="16" customWidth="1"/>
    <col min="20" max="20" width="18.28515625" style="16" customWidth="1"/>
    <col min="21" max="21" width="29.28515625" style="16" customWidth="1"/>
    <col min="22" max="22" width="27.140625" style="16" customWidth="1"/>
    <col min="23" max="23" width="14.140625" style="16" customWidth="1"/>
    <col min="24" max="24" width="15.5703125" style="16" customWidth="1"/>
    <col min="25" max="25" width="12.140625" style="16" customWidth="1"/>
    <col min="26" max="26" width="14.140625" style="16" customWidth="1"/>
    <col min="27" max="27" width="22.7109375" style="16" customWidth="1"/>
    <col min="28" max="28" width="23.140625" style="16" customWidth="1"/>
    <col min="29" max="29" width="20.140625" style="16" customWidth="1"/>
    <col min="30" max="30" width="5" style="9" customWidth="1"/>
    <col min="31" max="45" width="11.42578125" style="9" hidden="1" customWidth="1"/>
    <col min="46" max="16384" width="11.42578125" style="9" hidden="1"/>
  </cols>
  <sheetData>
    <row r="1" spans="1:45" ht="19.899999999999999" customHeight="1" x14ac:dyDescent="0.3">
      <c r="A1" s="160"/>
      <c r="B1" s="161"/>
      <c r="C1" s="147" t="s">
        <v>138</v>
      </c>
      <c r="D1" s="147"/>
      <c r="E1" s="147"/>
      <c r="F1" s="147"/>
      <c r="G1" s="147"/>
      <c r="H1" s="147"/>
      <c r="I1" s="147"/>
      <c r="J1" s="147"/>
      <c r="K1" s="147"/>
      <c r="L1" s="147"/>
      <c r="M1" s="147"/>
      <c r="N1" s="147"/>
      <c r="O1" s="147"/>
      <c r="P1" s="147"/>
      <c r="Q1" s="147"/>
      <c r="R1" s="147"/>
      <c r="S1" s="147"/>
      <c r="T1" s="147"/>
      <c r="U1" s="147"/>
      <c r="V1" s="147"/>
      <c r="W1" s="147"/>
      <c r="X1" s="147"/>
      <c r="Y1" s="147"/>
      <c r="Z1" s="147"/>
      <c r="AA1" s="147"/>
      <c r="AB1" s="156" t="s">
        <v>309</v>
      </c>
      <c r="AC1" s="156"/>
      <c r="AD1" s="8"/>
      <c r="AE1" s="8"/>
      <c r="AF1" s="8"/>
      <c r="AG1" s="8"/>
      <c r="AH1" s="8"/>
      <c r="AI1" s="8"/>
      <c r="AJ1" s="8"/>
      <c r="AK1" s="8"/>
      <c r="AL1" s="8"/>
      <c r="AM1" s="8"/>
      <c r="AN1" s="8"/>
      <c r="AO1" s="8"/>
      <c r="AP1" s="8"/>
      <c r="AQ1" s="8"/>
      <c r="AR1" s="8"/>
      <c r="AS1" s="8"/>
    </row>
    <row r="2" spans="1:45" ht="19.899999999999999" customHeight="1" x14ac:dyDescent="0.3">
      <c r="A2" s="162"/>
      <c r="B2" s="163"/>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56" t="s">
        <v>310</v>
      </c>
      <c r="AC2" s="156"/>
      <c r="AD2" s="8"/>
      <c r="AE2" s="8"/>
      <c r="AF2" s="8"/>
      <c r="AG2" s="8"/>
      <c r="AH2" s="8"/>
      <c r="AI2" s="8"/>
      <c r="AJ2" s="8"/>
      <c r="AK2" s="8"/>
      <c r="AL2" s="8"/>
      <c r="AM2" s="8"/>
      <c r="AN2" s="8"/>
      <c r="AO2" s="8"/>
      <c r="AP2" s="8"/>
      <c r="AQ2" s="8"/>
      <c r="AR2" s="8"/>
      <c r="AS2" s="8"/>
    </row>
    <row r="3" spans="1:45" ht="19.899999999999999" customHeight="1" x14ac:dyDescent="0.3">
      <c r="A3" s="162"/>
      <c r="B3" s="163"/>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56" t="s">
        <v>360</v>
      </c>
      <c r="AC3" s="156"/>
      <c r="AD3" s="8"/>
      <c r="AE3" s="8"/>
      <c r="AF3" s="8"/>
      <c r="AG3" s="8"/>
      <c r="AH3" s="8"/>
      <c r="AI3" s="8"/>
      <c r="AJ3" s="8"/>
      <c r="AK3" s="8"/>
      <c r="AL3" s="8"/>
      <c r="AM3" s="8"/>
      <c r="AN3" s="8"/>
      <c r="AO3" s="8"/>
      <c r="AP3" s="8"/>
      <c r="AQ3" s="8"/>
      <c r="AR3" s="8"/>
      <c r="AS3" s="8"/>
    </row>
    <row r="4" spans="1:45" ht="19.899999999999999" customHeight="1" x14ac:dyDescent="0.3">
      <c r="A4" s="164"/>
      <c r="B4" s="165"/>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56" t="s">
        <v>365</v>
      </c>
      <c r="AC4" s="156"/>
      <c r="AD4" s="8"/>
      <c r="AE4" s="8"/>
      <c r="AF4" s="8"/>
      <c r="AG4" s="8"/>
      <c r="AH4" s="8"/>
      <c r="AI4" s="8"/>
      <c r="AJ4" s="8"/>
      <c r="AK4" s="8"/>
      <c r="AL4" s="8"/>
      <c r="AM4" s="8"/>
      <c r="AN4" s="8"/>
      <c r="AO4" s="8"/>
      <c r="AP4" s="8"/>
      <c r="AQ4" s="8"/>
      <c r="AR4" s="8"/>
      <c r="AS4" s="8"/>
    </row>
    <row r="5" spans="1:45" ht="6.6" customHeight="1" x14ac:dyDescent="0.3">
      <c r="A5" s="10"/>
      <c r="B5" s="10"/>
      <c r="C5" s="10"/>
      <c r="D5" s="10"/>
      <c r="E5" s="10"/>
      <c r="F5" s="10"/>
      <c r="G5" s="10"/>
      <c r="H5" s="10"/>
      <c r="I5" s="10"/>
      <c r="J5" s="10"/>
      <c r="K5" s="10"/>
      <c r="L5" s="10"/>
      <c r="M5" s="10"/>
      <c r="N5" s="10"/>
      <c r="O5" s="10"/>
      <c r="P5" s="10"/>
      <c r="Q5" s="10"/>
      <c r="R5" s="10"/>
      <c r="S5" s="11"/>
      <c r="T5" s="11"/>
      <c r="U5" s="11"/>
      <c r="V5" s="10"/>
      <c r="W5" s="10"/>
      <c r="X5" s="10"/>
      <c r="Y5" s="10"/>
      <c r="Z5" s="10"/>
      <c r="AA5" s="10"/>
      <c r="AB5" s="10"/>
      <c r="AC5" s="10"/>
      <c r="AD5" s="8"/>
      <c r="AE5" s="8"/>
      <c r="AF5" s="8"/>
      <c r="AG5" s="8"/>
      <c r="AH5" s="8"/>
      <c r="AI5" s="8"/>
      <c r="AJ5" s="8"/>
      <c r="AK5" s="8"/>
      <c r="AL5" s="8"/>
      <c r="AM5" s="8"/>
      <c r="AN5" s="8"/>
      <c r="AO5" s="8"/>
      <c r="AP5" s="8"/>
      <c r="AQ5" s="8"/>
      <c r="AR5" s="8"/>
      <c r="AS5" s="8"/>
    </row>
    <row r="6" spans="1:45" ht="27.6" customHeight="1" x14ac:dyDescent="0.3">
      <c r="A6" s="157" t="s">
        <v>88</v>
      </c>
      <c r="B6" s="158"/>
      <c r="C6" s="158"/>
      <c r="D6" s="159"/>
      <c r="E6" s="157" t="s">
        <v>7</v>
      </c>
      <c r="F6" s="158"/>
      <c r="G6" s="158"/>
      <c r="H6" s="158"/>
      <c r="I6" s="158"/>
      <c r="J6" s="159"/>
      <c r="K6" s="51"/>
      <c r="L6" s="139" t="s">
        <v>223</v>
      </c>
      <c r="M6" s="139"/>
      <c r="N6" s="139"/>
      <c r="O6" s="139"/>
      <c r="P6" s="139"/>
      <c r="Q6" s="139"/>
      <c r="R6" s="139"/>
      <c r="S6" s="139"/>
      <c r="T6" s="139"/>
      <c r="U6" s="139"/>
      <c r="V6" s="139"/>
      <c r="W6" s="139"/>
      <c r="X6" s="139"/>
      <c r="Y6" s="139"/>
      <c r="Z6" s="139"/>
      <c r="AA6" s="139"/>
      <c r="AB6" s="139"/>
      <c r="AC6" s="139"/>
      <c r="AD6" s="8"/>
      <c r="AE6" s="8"/>
      <c r="AF6" s="8"/>
      <c r="AG6" s="8"/>
      <c r="AH6" s="8"/>
      <c r="AI6" s="8"/>
      <c r="AJ6" s="8"/>
      <c r="AK6" s="8"/>
      <c r="AL6" s="8"/>
      <c r="AM6" s="8"/>
      <c r="AN6" s="8"/>
      <c r="AO6" s="8"/>
      <c r="AP6" s="8"/>
      <c r="AQ6" s="8"/>
      <c r="AR6" s="8"/>
      <c r="AS6" s="8"/>
    </row>
    <row r="7" spans="1:45" ht="18" customHeight="1" x14ac:dyDescent="0.3">
      <c r="A7" s="141" t="s">
        <v>74</v>
      </c>
      <c r="B7" s="140" t="s">
        <v>28</v>
      </c>
      <c r="C7" s="146" t="s">
        <v>1</v>
      </c>
      <c r="D7" s="146" t="s">
        <v>73</v>
      </c>
      <c r="E7" s="155" t="s">
        <v>267</v>
      </c>
      <c r="F7" s="155" t="s">
        <v>274</v>
      </c>
      <c r="G7" s="155" t="s">
        <v>283</v>
      </c>
      <c r="H7" s="155" t="s">
        <v>284</v>
      </c>
      <c r="I7" s="155" t="s">
        <v>277</v>
      </c>
      <c r="J7" s="155" t="s">
        <v>278</v>
      </c>
      <c r="K7" s="196" t="s">
        <v>7</v>
      </c>
      <c r="L7" s="195" t="s">
        <v>142</v>
      </c>
      <c r="M7" s="195" t="s">
        <v>143</v>
      </c>
      <c r="N7" s="195" t="s">
        <v>144</v>
      </c>
      <c r="O7" s="195" t="s">
        <v>145</v>
      </c>
      <c r="P7" s="195" t="s">
        <v>146</v>
      </c>
      <c r="Q7" s="195" t="s">
        <v>147</v>
      </c>
      <c r="R7" s="195" t="s">
        <v>188</v>
      </c>
      <c r="S7" s="146" t="s">
        <v>175</v>
      </c>
      <c r="T7" s="146" t="s">
        <v>174</v>
      </c>
      <c r="U7" s="146" t="s">
        <v>176</v>
      </c>
      <c r="V7" s="155" t="s">
        <v>177</v>
      </c>
      <c r="W7" s="146" t="s">
        <v>180</v>
      </c>
      <c r="X7" s="146" t="s">
        <v>257</v>
      </c>
      <c r="Y7" s="146" t="s">
        <v>256</v>
      </c>
      <c r="Z7" s="146" t="s">
        <v>179</v>
      </c>
      <c r="AA7" s="155" t="s">
        <v>186</v>
      </c>
      <c r="AB7" s="146" t="s">
        <v>187</v>
      </c>
      <c r="AC7" s="146" t="s">
        <v>9</v>
      </c>
      <c r="AD7" s="8"/>
      <c r="AE7" s="8"/>
      <c r="AF7" s="8"/>
      <c r="AG7" s="8"/>
      <c r="AH7" s="8"/>
      <c r="AI7" s="8"/>
      <c r="AJ7" s="8"/>
      <c r="AK7" s="8"/>
      <c r="AL7" s="8"/>
      <c r="AM7" s="8"/>
      <c r="AN7" s="8"/>
      <c r="AO7" s="8"/>
      <c r="AP7" s="8"/>
      <c r="AQ7" s="8"/>
      <c r="AR7" s="8"/>
      <c r="AS7" s="8"/>
    </row>
    <row r="8" spans="1:45" ht="59.25" customHeight="1" x14ac:dyDescent="0.3">
      <c r="A8" s="141"/>
      <c r="B8" s="140"/>
      <c r="C8" s="146"/>
      <c r="D8" s="146"/>
      <c r="E8" s="155"/>
      <c r="F8" s="155"/>
      <c r="G8" s="155"/>
      <c r="H8" s="155"/>
      <c r="I8" s="155"/>
      <c r="J8" s="155"/>
      <c r="K8" s="167"/>
      <c r="L8" s="195"/>
      <c r="M8" s="195"/>
      <c r="N8" s="195"/>
      <c r="O8" s="195"/>
      <c r="P8" s="195"/>
      <c r="Q8" s="195"/>
      <c r="R8" s="195"/>
      <c r="S8" s="146"/>
      <c r="T8" s="146"/>
      <c r="U8" s="146"/>
      <c r="V8" s="155"/>
      <c r="W8" s="146"/>
      <c r="X8" s="146"/>
      <c r="Y8" s="146"/>
      <c r="Z8" s="146"/>
      <c r="AA8" s="155"/>
      <c r="AB8" s="146"/>
      <c r="AC8" s="146"/>
      <c r="AD8" s="12"/>
      <c r="AE8" s="12"/>
      <c r="AF8" s="12"/>
      <c r="AG8" s="12"/>
      <c r="AH8" s="12"/>
      <c r="AI8" s="12"/>
      <c r="AJ8" s="12"/>
      <c r="AK8" s="12"/>
      <c r="AL8" s="12"/>
      <c r="AM8" s="12"/>
      <c r="AN8" s="12"/>
      <c r="AO8" s="12"/>
      <c r="AP8" s="12"/>
      <c r="AQ8" s="12"/>
      <c r="AR8" s="12"/>
      <c r="AS8" s="12"/>
    </row>
    <row r="9" spans="1:45" ht="133.5" customHeight="1" x14ac:dyDescent="0.3">
      <c r="A9" s="137">
        <v>1</v>
      </c>
      <c r="B9" s="177"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Control Disciplinario Interno</v>
      </c>
      <c r="C9" s="13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 xml:space="preserve">Posibilidad de afectación reputacional por la adopción de decisiones disciplinarias  contrarias a derecho,  y/o con la finalidad de favorecer un interés propio o de terceros. </v>
      </c>
      <c r="D9" s="13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Corrupción</v>
      </c>
      <c r="E9" s="66" t="s">
        <v>399</v>
      </c>
      <c r="F9" s="66" t="s">
        <v>400</v>
      </c>
      <c r="G9" s="66" t="s">
        <v>401</v>
      </c>
      <c r="H9" s="67" t="s">
        <v>402</v>
      </c>
      <c r="I9" s="67" t="s">
        <v>403</v>
      </c>
      <c r="J9" s="67" t="s">
        <v>404</v>
      </c>
      <c r="K9" s="64" t="str">
        <f>CONCATENATE(E9," ",F9," ",G9," ",H9," ",I9," ",J9)</f>
        <v>Jefe de la OCDI A demanda Mitigar un posible conflicto de intereses en las decisiones adoptadas al interior de los procesos disciplinarios 1. A partir de la comisión del proceso disciplinario al profesional de la Oficina se suscribe el Formato declaración juramentada de conflicto de intereses. 
2. Revisión por el Jefe de Oficina Control Disciplinario Interno de los actos administrativos proyectados por el profesional comisionado lo cual queda consignado en la trazabilidad de los correos electrónicos Se presentan las observaciones por parte de la Jefe OCDI y se devuelven para las correcciones del caso 1. Formato declaración juramentada de conflicto de intereses por parte del profesional comisionado. 
2. Correos electrónicos entre el Jefe de Oficina Control Disciplinario Interno y profesional comisionado el cual demuestre la revisión y aprobación del acto administrativo y la mitigación a conflicto de intereses.</v>
      </c>
      <c r="L9" s="65" t="s">
        <v>155</v>
      </c>
      <c r="M9" s="65" t="s">
        <v>157</v>
      </c>
      <c r="N9" s="65" t="s">
        <v>159</v>
      </c>
      <c r="O9" s="65" t="s">
        <v>161</v>
      </c>
      <c r="P9" s="65" t="s">
        <v>164</v>
      </c>
      <c r="Q9" s="65" t="s">
        <v>166</v>
      </c>
      <c r="R9" s="65" t="s">
        <v>168</v>
      </c>
      <c r="S9" s="35" t="str">
        <f>IF(AND(T9&gt;=0,T9&lt;=85),"Débil",
IF(AND(T9&gt;=86,T9&lt;=95),"Moderado",
IF(AND(T9&gt;=96,T9&lt;=100),"Fuerte","")))</f>
        <v>Fuerte</v>
      </c>
      <c r="T9" s="35">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100</v>
      </c>
      <c r="U9" s="35" t="str">
        <f>IF(OR(T9="",T9="Finalice la valoración del control para emitir su calificación"),"",IF(T9&lt;96,"Debe establecer un plan de acción en la hoja No. 7, que permita tener un control bien diseñado.","No debe establecer un plan de acción para mejorar el diseño del control."))</f>
        <v>No debe establecer un plan de acción para mejorar el diseño del control.</v>
      </c>
      <c r="V9" s="39" t="s">
        <v>410</v>
      </c>
      <c r="W9" s="35" t="str">
        <f>IFERROR(IF(OR(S9="",MID(V9,1,SEARCH(" =",V9:V9,1)-1)=""),"",
IF(AND(S9="Fuerte",MID(V9,1,SEARCH(" =",V9:V9,1)-1)="Fuerte"),"Fuerte",
IF(AND(S9="Moderado",MID(V9,1,SEARCH(" =",V9:V9,1)-1)="Moderado"),"Moderado",
IF(OR(S9="Débil",MID(V9,1,SEARCH(" =",V9:V9,1)-1)="Débil"),"Débil",
IF(OR(S9="Fuerte",MID(V9,1,SEARCH(" =",V9:V9,1)-1)="Moderado"),"Moderado",
IF(OR(S9="Moderado",MID(V9,1,SEARCH(" =",V9:V9,1)-1)="Fuerte"),"Moderado","")))))),"")</f>
        <v>Fuerte</v>
      </c>
      <c r="X9" s="186">
        <f>IF(AND(T9="",T10="",T11=""),"",AVERAGE(T9:T11))</f>
        <v>100</v>
      </c>
      <c r="Y9" s="186" t="str">
        <f>IF(X9="","",
IF(X9=100,"Fuerte",
IF(X9&lt;50,"Débil",
IF(OR(X9&gt;=50,X9&lt;100),"Moderado",""))))</f>
        <v>Fuerte</v>
      </c>
      <c r="Z9" s="183" t="str">
        <f>IF(Y9="","",IF(Y9="Fuerte","NO","SI"))</f>
        <v>NO</v>
      </c>
      <c r="AA9" s="128" t="s">
        <v>182</v>
      </c>
      <c r="AB9" s="189">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2</v>
      </c>
      <c r="AC9" s="192"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Rara vez</v>
      </c>
      <c r="AD9" s="13"/>
      <c r="AE9" s="13"/>
      <c r="AF9" s="13"/>
      <c r="AG9" s="13"/>
      <c r="AH9" s="13"/>
      <c r="AI9" s="13"/>
      <c r="AJ9" s="13"/>
      <c r="AK9" s="13"/>
      <c r="AL9" s="13"/>
      <c r="AM9" s="13"/>
      <c r="AN9" s="13"/>
      <c r="AO9" s="13"/>
      <c r="AP9" s="13"/>
      <c r="AQ9" s="13"/>
      <c r="AR9" s="13"/>
      <c r="AS9" s="13"/>
    </row>
    <row r="10" spans="1:45" ht="174" customHeight="1" x14ac:dyDescent="0.3">
      <c r="A10" s="137"/>
      <c r="B10" s="178"/>
      <c r="C10" s="135"/>
      <c r="D10" s="135"/>
      <c r="E10" s="62" t="s">
        <v>405</v>
      </c>
      <c r="F10" s="62" t="s">
        <v>400</v>
      </c>
      <c r="G10" s="62" t="s">
        <v>406</v>
      </c>
      <c r="H10" s="63" t="s">
        <v>407</v>
      </c>
      <c r="I10" s="63" t="s">
        <v>408</v>
      </c>
      <c r="J10" s="63" t="s">
        <v>409</v>
      </c>
      <c r="K10" s="64" t="str">
        <f t="shared" ref="K10:K11" si="0">CONCATENATE(E10," ",F10," ",G10," ",H10," ",I10," ",J10)</f>
        <v>Jefe de la OCDI, profesional comisionado y/o contratista de apoyo A demanda Restringir el acceso a los expedientes disciplinarios para el personal no autorizado 1. Solicitarle al ciudadano(a) que presente su cédula de ciudadanía. 
2. Solicitarle que indique el número de proceso que quiere consultar o del cual se quiere notificar.
3. Se verifica en el expediente disciplinario si la persona es sujeto procesal o no.
4. Los usuarios no pueden sacar ni un solo folio de los expedientes. Siempre debe existir la vigilancia permanente de un funcionario o colaborador de la OCDI. 
5. Los únicos que pueden consultar expedientes son los investigados, sus defensores o las autoridades que así lo demanden.
6. Una vez hecho lo anterior, se procede a diligenciar el formato de acta de consulta ya se de sujeto procesal o de persona no autorizado En caso de que no acredite la calidad de sujeto procesal o no se demuestre el interés legítimo, no se le permitirá el acceso a la consulta del expediente. 1. Acta de Consulta, (CD-FT-01 Formato Registro de consultas presenciales no autorizadas V1)
2. Acta de Consulta , (CD-FT-44 Formato Constancia de consulta presencial de expediente disciplinario V1)</v>
      </c>
      <c r="L10" s="65" t="s">
        <v>155</v>
      </c>
      <c r="M10" s="65" t="s">
        <v>157</v>
      </c>
      <c r="N10" s="65" t="s">
        <v>159</v>
      </c>
      <c r="O10" s="65" t="s">
        <v>161</v>
      </c>
      <c r="P10" s="65" t="s">
        <v>164</v>
      </c>
      <c r="Q10" s="65" t="s">
        <v>166</v>
      </c>
      <c r="R10" s="65" t="s">
        <v>168</v>
      </c>
      <c r="S10" s="35" t="str">
        <f t="shared" ref="S10:S11" si="1">IF(AND(T10&gt;=0,T10&lt;=85),"Débil",
IF(AND(T10&gt;=86,T10&lt;=95),"Moderado",
IF(AND(T10&gt;=96,T10&lt;=100),"Fuerte","")))</f>
        <v>Fuerte</v>
      </c>
      <c r="T10" s="35">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100</v>
      </c>
      <c r="U10" s="35" t="str">
        <f t="shared" ref="U10:U11" si="2">IF(OR(T10="",T10="Finalice la valoración del control para emitir su calificación"),"",IF(T10&lt;96,"Debe establecer un plan de acción en la hoja No. 7, que permita tener un control bien diseñado.","No debe establecer un plan de acción para mejorar el diseño del control."))</f>
        <v>No debe establecer un plan de acción para mejorar el diseño del control.</v>
      </c>
      <c r="V10" s="39" t="s">
        <v>410</v>
      </c>
      <c r="W10" s="35" t="str">
        <f t="shared" ref="W10:W11" si="3">IFERROR(IF(OR(S10="",MID(V10,1,SEARCH(" =",V10:V10,1)-1)=""),"",
IF(AND(S10="Fuerte",MID(V10,1,SEARCH(" =",V10:V10,1)-1)="Fuerte"),"Fuerte",
IF(AND(S10="Moderado",MID(V10,1,SEARCH(" =",V10:V10,1)-1)="Moderado"),"Moderado",
IF(OR(S10="Débil",MID(V10,1,SEARCH(" =",V10:V10,1)-1)="Débil"),"Débil",
IF(OR(S10="Fuerte",MID(V10,1,SEARCH(" =",V10:V10,1)-1)="Moderado"),"Moderado",
IF(OR(S10="Moderado",MID(V10,1,SEARCH(" =",V10:V10,1)-1)="Fuerte"),"Moderado","")))))),"")</f>
        <v>Fuerte</v>
      </c>
      <c r="X10" s="187"/>
      <c r="Y10" s="187"/>
      <c r="Z10" s="184"/>
      <c r="AA10" s="129"/>
      <c r="AB10" s="190"/>
      <c r="AC10" s="193"/>
      <c r="AD10" s="8"/>
      <c r="AE10" s="8"/>
      <c r="AF10" s="8"/>
      <c r="AG10" s="8"/>
      <c r="AH10" s="8"/>
      <c r="AI10" s="8"/>
      <c r="AJ10" s="8"/>
      <c r="AK10" s="8"/>
      <c r="AL10" s="8"/>
      <c r="AM10" s="8"/>
      <c r="AN10" s="8"/>
      <c r="AO10" s="8"/>
      <c r="AP10" s="8"/>
      <c r="AQ10" s="8"/>
      <c r="AR10" s="8"/>
      <c r="AS10" s="8"/>
    </row>
    <row r="11" spans="1:45" ht="35.65" customHeight="1" x14ac:dyDescent="0.3">
      <c r="A11" s="137"/>
      <c r="B11" s="179"/>
      <c r="C11" s="136"/>
      <c r="D11" s="136"/>
      <c r="E11" s="62"/>
      <c r="F11" s="62"/>
      <c r="G11" s="62"/>
      <c r="H11" s="63"/>
      <c r="I11" s="63"/>
      <c r="J11" s="63"/>
      <c r="K11" s="64" t="str">
        <f t="shared" si="0"/>
        <v xml:space="preserve">     </v>
      </c>
      <c r="L11" s="65"/>
      <c r="M11" s="65"/>
      <c r="N11" s="65"/>
      <c r="O11" s="65"/>
      <c r="P11" s="65"/>
      <c r="Q11" s="65"/>
      <c r="R11" s="65"/>
      <c r="S11" s="35" t="str">
        <f t="shared" si="1"/>
        <v/>
      </c>
      <c r="T11" s="35"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35" t="str">
        <f t="shared" si="2"/>
        <v/>
      </c>
      <c r="V11" s="39"/>
      <c r="W11" s="35" t="str">
        <f t="shared" si="3"/>
        <v/>
      </c>
      <c r="X11" s="188"/>
      <c r="Y11" s="188"/>
      <c r="Z11" s="185"/>
      <c r="AA11" s="130"/>
      <c r="AB11" s="191"/>
      <c r="AC11" s="194"/>
      <c r="AD11" s="8"/>
      <c r="AE11" s="8"/>
      <c r="AF11" s="8"/>
      <c r="AG11" s="8"/>
      <c r="AH11" s="8"/>
      <c r="AI11" s="8"/>
      <c r="AJ11" s="8"/>
      <c r="AK11" s="8"/>
      <c r="AL11" s="8"/>
      <c r="AM11" s="8"/>
      <c r="AN11" s="8"/>
      <c r="AO11" s="8"/>
      <c r="AP11" s="8"/>
      <c r="AQ11" s="8"/>
      <c r="AR11" s="8"/>
      <c r="AS11" s="8"/>
    </row>
    <row r="12" spans="1:45" ht="35.65" customHeight="1" x14ac:dyDescent="0.3">
      <c r="A12" s="137">
        <v>2</v>
      </c>
      <c r="B12" s="177"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13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13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66"/>
      <c r="F12" s="66"/>
      <c r="G12" s="66"/>
      <c r="H12" s="67"/>
      <c r="I12" s="67"/>
      <c r="J12" s="67"/>
      <c r="K12" s="64" t="str">
        <f>CONCATENATE(E12," ",F12," ",G12," ",H12," ",I12," ",J12)</f>
        <v xml:space="preserve">     </v>
      </c>
      <c r="L12" s="65"/>
      <c r="M12" s="65"/>
      <c r="N12" s="65"/>
      <c r="O12" s="65"/>
      <c r="P12" s="65"/>
      <c r="Q12" s="65"/>
      <c r="R12" s="65"/>
      <c r="S12" s="35" t="str">
        <f>IF(AND(T12&gt;=0,T12&lt;=85),"Débil",
IF(AND(T12&gt;=86,T12&lt;=95),"Moderado",
IF(AND(T12&gt;=96,T12&lt;=100),"Fuerte","")))</f>
        <v/>
      </c>
      <c r="T12" s="35" t="str">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
      </c>
      <c r="U12" s="35" t="str">
        <f>IF(OR(T12="",T12="Finalice la valoración del control para emitir su calificación"),"",IF(T12&lt;96,"Debe establecer un plan de acción en la hoja No. 7, que permita tener un control bien diseñado.","No debe establecer un plan de acción para mejorar el diseño del control."))</f>
        <v/>
      </c>
      <c r="V12" s="39"/>
      <c r="W12" s="35" t="str">
        <f>IFERROR(IF(OR(S12="",MID(V12,1,SEARCH(" =",V12:V12,1)-1)=""),"",
IF(AND(S12="Fuerte",MID(V12,1,SEARCH(" =",V12:V12,1)-1)="Fuerte"),"Fuerte",
IF(AND(S12="Moderado",MID(V12,1,SEARCH(" =",V12:V12,1)-1)="Moderado"),"Moderado",
IF(OR(S12="Débil",MID(V12,1,SEARCH(" =",V12:V12,1)-1)="Débil"),"Débil",
IF(OR(S12="Fuerte",MID(V12,1,SEARCH(" =",V12:V12,1)-1)="Moderado"),"Moderado",
IF(OR(S12="Moderado",MID(V12,1,SEARCH(" =",V12:V12,1)-1)="Fuerte"),"Moderado","")))))),"")</f>
        <v/>
      </c>
      <c r="X12" s="186" t="str">
        <f>IF(AND(T12="",T13="",T14=""),"",AVERAGE(T12:T14))</f>
        <v/>
      </c>
      <c r="Y12" s="186" t="str">
        <f>IF(X12="","",
IF(X12=100,"Fuerte",
IF(X12&lt;50,"Débil",
IF(OR(X12&gt;=50,X12&lt;100),"Moderado",""))))</f>
        <v/>
      </c>
      <c r="Z12" s="183" t="str">
        <f>IF(Y12="","",IF(Y12="Fuerte","NO","SI"))</f>
        <v/>
      </c>
      <c r="AA12" s="128"/>
      <c r="AB12" s="189"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192"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8"/>
      <c r="AE12" s="8"/>
      <c r="AF12" s="8"/>
      <c r="AG12" s="8"/>
      <c r="AH12" s="8"/>
      <c r="AI12" s="8"/>
      <c r="AJ12" s="8"/>
      <c r="AK12" s="8"/>
      <c r="AL12" s="8"/>
      <c r="AM12" s="8"/>
      <c r="AN12" s="8"/>
      <c r="AO12" s="8"/>
      <c r="AP12" s="8"/>
      <c r="AQ12" s="8"/>
      <c r="AR12" s="8"/>
      <c r="AS12" s="8"/>
    </row>
    <row r="13" spans="1:45" ht="35.65" customHeight="1" x14ac:dyDescent="0.3">
      <c r="A13" s="137"/>
      <c r="B13" s="178"/>
      <c r="C13" s="135"/>
      <c r="D13" s="135"/>
      <c r="E13" s="62"/>
      <c r="F13" s="62"/>
      <c r="G13" s="62"/>
      <c r="H13" s="63"/>
      <c r="I13" s="63"/>
      <c r="J13" s="63"/>
      <c r="K13" s="64" t="str">
        <f t="shared" ref="K13:K14" si="4">CONCATENATE(E13," ",F13," ",G13," ",H13," ",I13," ",J13)</f>
        <v xml:space="preserve">     </v>
      </c>
      <c r="L13" s="65"/>
      <c r="M13" s="65"/>
      <c r="N13" s="65"/>
      <c r="O13" s="65"/>
      <c r="P13" s="65"/>
      <c r="Q13" s="65"/>
      <c r="R13" s="65"/>
      <c r="S13" s="35" t="str">
        <f t="shared" ref="S13:S14" si="5">IF(AND(T13&gt;=0,T13&lt;=85),"Débil",
IF(AND(T13&gt;=86,T13&lt;=95),"Moderado",
IF(AND(T13&gt;=96,T13&lt;=100),"Fuerte","")))</f>
        <v/>
      </c>
      <c r="T13" s="35"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35" t="str">
        <f t="shared" ref="U13:U14" si="6">IF(OR(T13="",T13="Finalice la valoración del control para emitir su calificación"),"",IF(T13&lt;96,"Debe establecer un plan de acción en la hoja No. 7, que permita tener un control bien diseñado.","No debe establecer un plan de acción para mejorar el diseño del control."))</f>
        <v/>
      </c>
      <c r="V13" s="39"/>
      <c r="W13" s="35" t="str">
        <f t="shared" ref="W13:W14" si="7">IFERROR(IF(OR(S13="",MID(V13,1,SEARCH(" =",V13:V13,1)-1)=""),"",
IF(AND(S13="Fuerte",MID(V13,1,SEARCH(" =",V13:V13,1)-1)="Fuerte"),"Fuerte",
IF(AND(S13="Moderado",MID(V13,1,SEARCH(" =",V13:V13,1)-1)="Moderado"),"Moderado",
IF(OR(S13="Débil",MID(V13,1,SEARCH(" =",V13:V13,1)-1)="Débil"),"Débil",
IF(OR(S13="Fuerte",MID(V13,1,SEARCH(" =",V13:V13,1)-1)="Moderado"),"Moderado",
IF(OR(S13="Moderado",MID(V13,1,SEARCH(" =",V13:V13,1)-1)="Fuerte"),"Moderado","")))))),"")</f>
        <v/>
      </c>
      <c r="X13" s="187"/>
      <c r="Y13" s="187"/>
      <c r="Z13" s="184"/>
      <c r="AA13" s="129"/>
      <c r="AB13" s="190"/>
      <c r="AC13" s="193"/>
      <c r="AD13" s="8"/>
      <c r="AE13" s="8"/>
      <c r="AF13" s="8"/>
      <c r="AG13" s="8"/>
      <c r="AH13" s="8"/>
      <c r="AI13" s="8"/>
      <c r="AJ13" s="8"/>
      <c r="AK13" s="8"/>
      <c r="AL13" s="8"/>
      <c r="AM13" s="8"/>
      <c r="AN13" s="8"/>
      <c r="AO13" s="8"/>
      <c r="AP13" s="8"/>
      <c r="AQ13" s="8"/>
      <c r="AR13" s="8"/>
      <c r="AS13" s="8"/>
    </row>
    <row r="14" spans="1:45" ht="35.65" customHeight="1" x14ac:dyDescent="0.3">
      <c r="A14" s="137"/>
      <c r="B14" s="179"/>
      <c r="C14" s="136"/>
      <c r="D14" s="136"/>
      <c r="E14" s="62"/>
      <c r="F14" s="62"/>
      <c r="G14" s="62"/>
      <c r="H14" s="63"/>
      <c r="I14" s="63"/>
      <c r="J14" s="63"/>
      <c r="K14" s="64" t="str">
        <f t="shared" si="4"/>
        <v xml:space="preserve">     </v>
      </c>
      <c r="L14" s="65"/>
      <c r="M14" s="65"/>
      <c r="N14" s="65"/>
      <c r="O14" s="65"/>
      <c r="P14" s="65"/>
      <c r="Q14" s="65"/>
      <c r="R14" s="65"/>
      <c r="S14" s="35" t="str">
        <f t="shared" si="5"/>
        <v/>
      </c>
      <c r="T14" s="35"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35" t="str">
        <f t="shared" si="6"/>
        <v/>
      </c>
      <c r="V14" s="39"/>
      <c r="W14" s="35" t="str">
        <f t="shared" si="7"/>
        <v/>
      </c>
      <c r="X14" s="188"/>
      <c r="Y14" s="188"/>
      <c r="Z14" s="185"/>
      <c r="AA14" s="130"/>
      <c r="AB14" s="191"/>
      <c r="AC14" s="194"/>
      <c r="AD14" s="8"/>
      <c r="AE14" s="8"/>
      <c r="AF14" s="8"/>
      <c r="AG14" s="8"/>
      <c r="AH14" s="8"/>
      <c r="AI14" s="8"/>
      <c r="AJ14" s="8"/>
      <c r="AK14" s="8"/>
      <c r="AL14" s="8"/>
      <c r="AM14" s="8"/>
      <c r="AN14" s="8"/>
      <c r="AO14" s="8"/>
      <c r="AP14" s="8"/>
      <c r="AQ14" s="8"/>
      <c r="AR14" s="8"/>
      <c r="AS14" s="8"/>
    </row>
    <row r="15" spans="1:45" ht="35.65" customHeight="1" x14ac:dyDescent="0.3">
      <c r="A15" s="137">
        <v>3</v>
      </c>
      <c r="B15" s="177"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
      </c>
      <c r="C15" s="13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
      </c>
      <c r="D15" s="13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
      </c>
      <c r="E15" s="66"/>
      <c r="F15" s="66"/>
      <c r="G15" s="66"/>
      <c r="H15" s="67"/>
      <c r="I15" s="67"/>
      <c r="J15" s="67"/>
      <c r="K15" s="64" t="str">
        <f>CONCATENATE(E15," ",F15," ",G15," ",H15," ",I15," ",J15)</f>
        <v xml:space="preserve">     </v>
      </c>
      <c r="L15" s="65"/>
      <c r="M15" s="65"/>
      <c r="N15" s="65"/>
      <c r="O15" s="65"/>
      <c r="P15" s="65"/>
      <c r="Q15" s="65"/>
      <c r="R15" s="65"/>
      <c r="S15" s="35" t="str">
        <f>IF(AND(T15&gt;=0,T15&lt;=85),"Débil",
IF(AND(T15&gt;=86,T15&lt;=95),"Moderado",
IF(AND(T15&gt;=96,T15&lt;=100),"Fuerte","")))</f>
        <v/>
      </c>
      <c r="T15" s="35" t="str">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
      </c>
      <c r="U15" s="35" t="str">
        <f>IF(OR(T15="",T15="Finalice la valoración del control para emitir su calificación"),"",IF(T15&lt;96,"Debe establecer un plan de acción en la hoja No. 7, que permita tener un control bien diseñado.","No debe establecer un plan de acción para mejorar el diseño del control."))</f>
        <v/>
      </c>
      <c r="V15" s="39"/>
      <c r="W15" s="35" t="str">
        <f>IFERROR(IF(OR(S15="",MID(V15,1,SEARCH(" =",V15:V15,1)-1)=""),"",
IF(AND(S15="Fuerte",MID(V15,1,SEARCH(" =",V15:V15,1)-1)="Fuerte"),"Fuerte",
IF(AND(S15="Moderado",MID(V15,1,SEARCH(" =",V15:V15,1)-1)="Moderado"),"Moderado",
IF(OR(S15="Débil",MID(V15,1,SEARCH(" =",V15:V15,1)-1)="Débil"),"Débil",
IF(OR(S15="Fuerte",MID(V15,1,SEARCH(" =",V15:V15,1)-1)="Moderado"),"Moderado",
IF(OR(S15="Moderado",MID(V15,1,SEARCH(" =",V15:V15,1)-1)="Fuerte"),"Moderado","")))))),"")</f>
        <v/>
      </c>
      <c r="X15" s="186" t="str">
        <f>IF(AND(T15="",T16="",T17=""),"",AVERAGE(T15:T17))</f>
        <v/>
      </c>
      <c r="Y15" s="186" t="str">
        <f>IF(X15="","",
IF(X15=100,"Fuerte",
IF(X15&lt;50,"Débil",
IF(OR(X15&gt;=50,X15&lt;100),"Moderado",""))))</f>
        <v/>
      </c>
      <c r="Z15" s="183" t="str">
        <f>IF(Y15="","",IF(Y15="Fuerte","NO","SI"))</f>
        <v/>
      </c>
      <c r="AA15" s="128"/>
      <c r="AB15" s="189" t="str">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
      </c>
      <c r="AC15" s="192"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
      </c>
      <c r="AD15" s="8"/>
      <c r="AE15" s="8"/>
      <c r="AF15" s="8"/>
      <c r="AG15" s="8"/>
      <c r="AH15" s="8"/>
      <c r="AI15" s="8"/>
      <c r="AJ15" s="8"/>
      <c r="AK15" s="8"/>
      <c r="AL15" s="8"/>
      <c r="AM15" s="8"/>
      <c r="AN15" s="8"/>
      <c r="AO15" s="8"/>
      <c r="AP15" s="8"/>
      <c r="AQ15" s="8"/>
      <c r="AR15" s="8"/>
      <c r="AS15" s="8"/>
    </row>
    <row r="16" spans="1:45" ht="35.65" customHeight="1" x14ac:dyDescent="0.3">
      <c r="A16" s="137"/>
      <c r="B16" s="178"/>
      <c r="C16" s="135"/>
      <c r="D16" s="135"/>
      <c r="E16" s="62"/>
      <c r="F16" s="62"/>
      <c r="G16" s="62"/>
      <c r="H16" s="63"/>
      <c r="I16" s="63"/>
      <c r="J16" s="63"/>
      <c r="K16" s="64" t="str">
        <f t="shared" ref="K16:K17" si="8">CONCATENATE(E16," ",F16," ",G16," ",H16," ",I16," ",J16)</f>
        <v xml:space="preserve">     </v>
      </c>
      <c r="L16" s="65"/>
      <c r="M16" s="65"/>
      <c r="N16" s="65"/>
      <c r="O16" s="65"/>
      <c r="P16" s="65"/>
      <c r="Q16" s="65"/>
      <c r="R16" s="65"/>
      <c r="S16" s="35" t="str">
        <f t="shared" ref="S16:S17" si="9">IF(AND(T16&gt;=0,T16&lt;=85),"Débil",
IF(AND(T16&gt;=86,T16&lt;=95),"Moderado",
IF(AND(T16&gt;=96,T16&lt;=100),"Fuerte","")))</f>
        <v/>
      </c>
      <c r="T16" s="35" t="str">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
      </c>
      <c r="U16" s="35" t="str">
        <f t="shared" ref="U16:U17" si="10">IF(OR(T16="",T16="Finalice la valoración del control para emitir su calificación"),"",IF(T16&lt;96,"Debe establecer un plan de acción en la hoja No. 7, que permita tener un control bien diseñado.","No debe establecer un plan de acción para mejorar el diseño del control."))</f>
        <v/>
      </c>
      <c r="V16" s="39"/>
      <c r="W16" s="35" t="str">
        <f t="shared" ref="W16:W17" si="11">IFERROR(IF(OR(S16="",MID(V16,1,SEARCH(" =",V16:V16,1)-1)=""),"",
IF(AND(S16="Fuerte",MID(V16,1,SEARCH(" =",V16:V16,1)-1)="Fuerte"),"Fuerte",
IF(AND(S16="Moderado",MID(V16,1,SEARCH(" =",V16:V16,1)-1)="Moderado"),"Moderado",
IF(OR(S16="Débil",MID(V16,1,SEARCH(" =",V16:V16,1)-1)="Débil"),"Débil",
IF(OR(S16="Fuerte",MID(V16,1,SEARCH(" =",V16:V16,1)-1)="Moderado"),"Moderado",
IF(OR(S16="Moderado",MID(V16,1,SEARCH(" =",V16:V16,1)-1)="Fuerte"),"Moderado","")))))),"")</f>
        <v/>
      </c>
      <c r="X16" s="187"/>
      <c r="Y16" s="187"/>
      <c r="Z16" s="184"/>
      <c r="AA16" s="129"/>
      <c r="AB16" s="190"/>
      <c r="AC16" s="193"/>
      <c r="AD16" s="8"/>
      <c r="AE16" s="8"/>
      <c r="AF16" s="8"/>
      <c r="AG16" s="8"/>
      <c r="AH16" s="8"/>
      <c r="AI16" s="8"/>
      <c r="AJ16" s="8"/>
      <c r="AK16" s="8"/>
      <c r="AL16" s="8"/>
      <c r="AM16" s="8"/>
      <c r="AN16" s="8"/>
      <c r="AO16" s="8"/>
      <c r="AP16" s="8"/>
      <c r="AQ16" s="8"/>
      <c r="AR16" s="8"/>
      <c r="AS16" s="8"/>
    </row>
    <row r="17" spans="1:45" ht="35.65" customHeight="1" x14ac:dyDescent="0.3">
      <c r="A17" s="137"/>
      <c r="B17" s="179"/>
      <c r="C17" s="136"/>
      <c r="D17" s="136"/>
      <c r="E17" s="62"/>
      <c r="F17" s="62"/>
      <c r="G17" s="62"/>
      <c r="H17" s="63"/>
      <c r="I17" s="63"/>
      <c r="J17" s="63"/>
      <c r="K17" s="64" t="str">
        <f t="shared" si="8"/>
        <v xml:space="preserve">     </v>
      </c>
      <c r="L17" s="65"/>
      <c r="M17" s="65"/>
      <c r="N17" s="65"/>
      <c r="O17" s="65"/>
      <c r="P17" s="65"/>
      <c r="Q17" s="65"/>
      <c r="R17" s="65"/>
      <c r="S17" s="35" t="str">
        <f t="shared" si="9"/>
        <v/>
      </c>
      <c r="T17" s="35"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35" t="str">
        <f t="shared" si="10"/>
        <v/>
      </c>
      <c r="V17" s="39"/>
      <c r="W17" s="35" t="str">
        <f t="shared" si="11"/>
        <v/>
      </c>
      <c r="X17" s="188"/>
      <c r="Y17" s="188"/>
      <c r="Z17" s="185"/>
      <c r="AA17" s="130"/>
      <c r="AB17" s="191"/>
      <c r="AC17" s="194"/>
      <c r="AD17" s="8"/>
      <c r="AE17" s="8"/>
      <c r="AF17" s="8"/>
      <c r="AG17" s="8"/>
      <c r="AH17" s="8"/>
      <c r="AI17" s="8"/>
      <c r="AJ17" s="8"/>
      <c r="AK17" s="8"/>
      <c r="AL17" s="8"/>
      <c r="AM17" s="8"/>
      <c r="AN17" s="8"/>
      <c r="AO17" s="8"/>
      <c r="AP17" s="8"/>
      <c r="AQ17" s="8"/>
      <c r="AR17" s="8"/>
      <c r="AS17" s="8"/>
    </row>
    <row r="18" spans="1:45" ht="35.65" customHeight="1" x14ac:dyDescent="0.3">
      <c r="A18" s="137">
        <v>4</v>
      </c>
      <c r="B18" s="177"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13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D18" s="13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E18" s="66"/>
      <c r="F18" s="66"/>
      <c r="G18" s="66"/>
      <c r="H18" s="67"/>
      <c r="I18" s="67"/>
      <c r="J18" s="67"/>
      <c r="K18" s="64" t="str">
        <f>CONCATENATE(E18," ",F18," ",G18," ",H18," ",I18," ",J18)</f>
        <v xml:space="preserve">     </v>
      </c>
      <c r="L18" s="65"/>
      <c r="M18" s="65"/>
      <c r="N18" s="65"/>
      <c r="O18" s="65"/>
      <c r="P18" s="65"/>
      <c r="Q18" s="65"/>
      <c r="R18" s="65"/>
      <c r="S18" s="35" t="str">
        <f>IF(AND(T18&gt;=0,T18&lt;=85),"Débil",
IF(AND(T18&gt;=86,T18&lt;=95),"Moderado",
IF(AND(T18&gt;=96,T18&lt;=100),"Fuerte","")))</f>
        <v/>
      </c>
      <c r="T18" s="35"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35" t="str">
        <f>IF(OR(T18="",T18="Finalice la valoración del control para emitir su calificación"),"",IF(T18&lt;96,"Debe establecer un plan de acción en la hoja No. 7, que permita tener un control bien diseñado.","No debe establecer un plan de acción para mejorar el diseño del control."))</f>
        <v/>
      </c>
      <c r="V18" s="39"/>
      <c r="W18" s="35" t="str">
        <f>IFERROR(IF(OR(S18="",MID(V18,1,SEARCH(" =",V18:V18,1)-1)=""),"",
IF(AND(S18="Fuerte",MID(V18,1,SEARCH(" =",V18:V18,1)-1)="Fuerte"),"Fuerte",
IF(AND(S18="Moderado",MID(V18,1,SEARCH(" =",V18:V18,1)-1)="Moderado"),"Moderado",
IF(OR(S18="Débil",MID(V18,1,SEARCH(" =",V18:V18,1)-1)="Débil"),"Débil",
IF(OR(S18="Fuerte",MID(V18,1,SEARCH(" =",V18:V18,1)-1)="Moderado"),"Moderado",
IF(OR(S18="Moderado",MID(V18,1,SEARCH(" =",V18:V18,1)-1)="Fuerte"),"Moderado","")))))),"")</f>
        <v/>
      </c>
      <c r="X18" s="186" t="str">
        <f>IF(AND(T18="",T19="",T20=""),"",AVERAGE(T18:T20))</f>
        <v/>
      </c>
      <c r="Y18" s="186" t="str">
        <f>IF(X18="","",
IF(X18=100,"Fuerte",
IF(X18&lt;50,"Débil",
IF(OR(X18&gt;=50,X18&lt;100),"Moderado",""))))</f>
        <v/>
      </c>
      <c r="Z18" s="183" t="str">
        <f>IF(Y18="","",IF(Y18="Fuerte","NO","SI"))</f>
        <v/>
      </c>
      <c r="AA18" s="128"/>
      <c r="AB18" s="189"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192"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8"/>
      <c r="AE18" s="8"/>
      <c r="AF18" s="8"/>
      <c r="AG18" s="8"/>
      <c r="AH18" s="8"/>
      <c r="AI18" s="8"/>
      <c r="AJ18" s="8"/>
      <c r="AK18" s="8"/>
      <c r="AL18" s="8"/>
      <c r="AM18" s="8"/>
      <c r="AN18" s="8"/>
      <c r="AO18" s="8"/>
      <c r="AP18" s="8"/>
      <c r="AQ18" s="8"/>
      <c r="AR18" s="8"/>
      <c r="AS18" s="8"/>
    </row>
    <row r="19" spans="1:45" ht="35.65" customHeight="1" x14ac:dyDescent="0.3">
      <c r="A19" s="137"/>
      <c r="B19" s="178"/>
      <c r="C19" s="135"/>
      <c r="D19" s="135"/>
      <c r="E19" s="62"/>
      <c r="F19" s="62"/>
      <c r="G19" s="62"/>
      <c r="H19" s="63"/>
      <c r="I19" s="63"/>
      <c r="J19" s="63"/>
      <c r="K19" s="64" t="str">
        <f t="shared" ref="K19:K20" si="12">CONCATENATE(E19," ",F19," ",G19," ",H19," ",I19," ",J19)</f>
        <v xml:space="preserve">     </v>
      </c>
      <c r="L19" s="65"/>
      <c r="M19" s="65"/>
      <c r="N19" s="65"/>
      <c r="O19" s="65"/>
      <c r="P19" s="65"/>
      <c r="Q19" s="65"/>
      <c r="R19" s="65"/>
      <c r="S19" s="35" t="str">
        <f t="shared" ref="S19:S20" si="13">IF(AND(T19&gt;=0,T19&lt;=85),"Débil",
IF(AND(T19&gt;=86,T19&lt;=95),"Moderado",
IF(AND(T19&gt;=96,T19&lt;=100),"Fuerte","")))</f>
        <v/>
      </c>
      <c r="T19" s="35"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35" t="str">
        <f t="shared" ref="U19:U20" si="14">IF(OR(T19="",T19="Finalice la valoración del control para emitir su calificación"),"",IF(T19&lt;96,"Debe establecer un plan de acción en la hoja No. 7, que permita tener un control bien diseñado.","No debe establecer un plan de acción para mejorar el diseño del control."))</f>
        <v/>
      </c>
      <c r="V19" s="39"/>
      <c r="W19" s="35" t="str">
        <f t="shared" ref="W19:W20" si="15">IFERROR(IF(OR(S19="",MID(V19,1,SEARCH(" =",V19:V19,1)-1)=""),"",
IF(AND(S19="Fuerte",MID(V19,1,SEARCH(" =",V19:V19,1)-1)="Fuerte"),"Fuerte",
IF(AND(S19="Moderado",MID(V19,1,SEARCH(" =",V19:V19,1)-1)="Moderado"),"Moderado",
IF(OR(S19="Débil",MID(V19,1,SEARCH(" =",V19:V19,1)-1)="Débil"),"Débil",
IF(OR(S19="Fuerte",MID(V19,1,SEARCH(" =",V19:V19,1)-1)="Moderado"),"Moderado",
IF(OR(S19="Moderado",MID(V19,1,SEARCH(" =",V19:V19,1)-1)="Fuerte"),"Moderado","")))))),"")</f>
        <v/>
      </c>
      <c r="X19" s="187"/>
      <c r="Y19" s="187"/>
      <c r="Z19" s="184"/>
      <c r="AA19" s="129"/>
      <c r="AB19" s="190"/>
      <c r="AC19" s="193"/>
      <c r="AD19" s="8"/>
      <c r="AE19" s="8"/>
      <c r="AF19" s="8"/>
      <c r="AG19" s="8"/>
      <c r="AH19" s="8"/>
      <c r="AI19" s="8"/>
      <c r="AJ19" s="8"/>
      <c r="AK19" s="8"/>
      <c r="AL19" s="8"/>
      <c r="AM19" s="8"/>
      <c r="AN19" s="8"/>
      <c r="AO19" s="8"/>
      <c r="AP19" s="8"/>
      <c r="AQ19" s="8"/>
      <c r="AR19" s="8"/>
      <c r="AS19" s="8"/>
    </row>
    <row r="20" spans="1:45" ht="35.65" customHeight="1" x14ac:dyDescent="0.3">
      <c r="A20" s="137"/>
      <c r="B20" s="179"/>
      <c r="C20" s="136"/>
      <c r="D20" s="136"/>
      <c r="E20" s="62"/>
      <c r="F20" s="62"/>
      <c r="G20" s="62"/>
      <c r="H20" s="63"/>
      <c r="I20" s="63"/>
      <c r="J20" s="63"/>
      <c r="K20" s="64" t="str">
        <f t="shared" si="12"/>
        <v xml:space="preserve">     </v>
      </c>
      <c r="L20" s="65"/>
      <c r="M20" s="65"/>
      <c r="N20" s="65"/>
      <c r="O20" s="65"/>
      <c r="P20" s="65"/>
      <c r="Q20" s="65"/>
      <c r="R20" s="65"/>
      <c r="S20" s="35" t="str">
        <f t="shared" si="13"/>
        <v/>
      </c>
      <c r="T20" s="35"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35" t="str">
        <f t="shared" si="14"/>
        <v/>
      </c>
      <c r="V20" s="39"/>
      <c r="W20" s="35" t="str">
        <f t="shared" si="15"/>
        <v/>
      </c>
      <c r="X20" s="188"/>
      <c r="Y20" s="188"/>
      <c r="Z20" s="185"/>
      <c r="AA20" s="130"/>
      <c r="AB20" s="191"/>
      <c r="AC20" s="194"/>
      <c r="AD20" s="8"/>
      <c r="AE20" s="8"/>
      <c r="AF20" s="8"/>
      <c r="AG20" s="8"/>
      <c r="AH20" s="8"/>
      <c r="AI20" s="8"/>
      <c r="AJ20" s="8"/>
      <c r="AK20" s="8"/>
      <c r="AL20" s="8"/>
      <c r="AM20" s="8"/>
      <c r="AN20" s="8"/>
      <c r="AO20" s="8"/>
      <c r="AP20" s="8"/>
      <c r="AQ20" s="8"/>
      <c r="AR20" s="8"/>
      <c r="AS20" s="8"/>
    </row>
    <row r="21" spans="1:45" ht="35.65" customHeight="1" x14ac:dyDescent="0.3">
      <c r="A21" s="137">
        <v>5</v>
      </c>
      <c r="B21" s="177"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13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D21" s="13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E21" s="66"/>
      <c r="F21" s="66"/>
      <c r="G21" s="66"/>
      <c r="H21" s="67"/>
      <c r="I21" s="67"/>
      <c r="J21" s="67"/>
      <c r="K21" s="64" t="str">
        <f>CONCATENATE(E21," ",F21," ",G21," ",H21," ",I21," ",J21)</f>
        <v xml:space="preserve">     </v>
      </c>
      <c r="L21" s="65"/>
      <c r="M21" s="65"/>
      <c r="N21" s="65"/>
      <c r="O21" s="65"/>
      <c r="P21" s="65"/>
      <c r="Q21" s="65"/>
      <c r="R21" s="65"/>
      <c r="S21" s="35" t="str">
        <f>IF(AND(T21&gt;=0,T21&lt;=85),"Débil",
IF(AND(T21&gt;=86,T21&lt;=95),"Moderado",
IF(AND(T21&gt;=96,T21&lt;=100),"Fuerte","")))</f>
        <v/>
      </c>
      <c r="T21" s="35"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35" t="str">
        <f>IF(OR(T21="",T21="Finalice la valoración del control para emitir su calificación"),"",IF(T21&lt;96,"Debe establecer un plan de acción en la hoja No. 7, que permita tener un control bien diseñado.","No debe establecer un plan de acción para mejorar el diseño del control."))</f>
        <v/>
      </c>
      <c r="V21" s="39"/>
      <c r="W21" s="35" t="str">
        <f>IFERROR(IF(OR(S21="",MID(V21,1,SEARCH(" =",V21:V21,1)-1)=""),"",
IF(AND(S21="Fuerte",MID(V21,1,SEARCH(" =",V21:V21,1)-1)="Fuerte"),"Fuerte",
IF(AND(S21="Moderado",MID(V21,1,SEARCH(" =",V21:V21,1)-1)="Moderado"),"Moderado",
IF(OR(S21="Débil",MID(V21,1,SEARCH(" =",V21:V21,1)-1)="Débil"),"Débil",
IF(OR(S21="Fuerte",MID(V21,1,SEARCH(" =",V21:V21,1)-1)="Moderado"),"Moderado",
IF(OR(S21="Moderado",MID(V21,1,SEARCH(" =",V21:V21,1)-1)="Fuerte"),"Moderado","")))))),"")</f>
        <v/>
      </c>
      <c r="X21" s="186" t="str">
        <f>IF(AND(T21="",T22="",T23=""),"",AVERAGE(T21:T23))</f>
        <v/>
      </c>
      <c r="Y21" s="186" t="str">
        <f>IF(X21="","",
IF(X21=100,"Fuerte",
IF(X21&lt;50,"Débil",
IF(OR(X21&gt;=50,X21&lt;100),"Moderado",""))))</f>
        <v/>
      </c>
      <c r="Z21" s="183" t="str">
        <f>IF(Y21="","",IF(Y21="Fuerte","NO","SI"))</f>
        <v/>
      </c>
      <c r="AA21" s="128"/>
      <c r="AB21" s="189"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192"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8"/>
      <c r="AE21" s="8"/>
      <c r="AF21" s="8"/>
      <c r="AG21" s="8"/>
      <c r="AH21" s="8"/>
      <c r="AI21" s="8"/>
      <c r="AJ21" s="8"/>
      <c r="AK21" s="8"/>
      <c r="AL21" s="8"/>
      <c r="AM21" s="8"/>
      <c r="AN21" s="8"/>
      <c r="AO21" s="8"/>
      <c r="AP21" s="8"/>
      <c r="AQ21" s="8"/>
      <c r="AR21" s="8"/>
      <c r="AS21" s="8"/>
    </row>
    <row r="22" spans="1:45" ht="35.65" customHeight="1" x14ac:dyDescent="0.3">
      <c r="A22" s="137"/>
      <c r="B22" s="178"/>
      <c r="C22" s="135"/>
      <c r="D22" s="135"/>
      <c r="E22" s="62"/>
      <c r="F22" s="62"/>
      <c r="G22" s="62"/>
      <c r="H22" s="63"/>
      <c r="I22" s="63"/>
      <c r="J22" s="63"/>
      <c r="K22" s="64" t="str">
        <f t="shared" ref="K22:K23" si="16">CONCATENATE(E22," ",F22," ",G22," ",H22," ",I22," ",J22)</f>
        <v xml:space="preserve">     </v>
      </c>
      <c r="L22" s="65"/>
      <c r="M22" s="65"/>
      <c r="N22" s="65"/>
      <c r="O22" s="65"/>
      <c r="P22" s="65"/>
      <c r="Q22" s="65"/>
      <c r="R22" s="65"/>
      <c r="S22" s="35" t="str">
        <f t="shared" ref="S22:S23" si="17">IF(AND(T22&gt;=0,T22&lt;=85),"Débil",
IF(AND(T22&gt;=86,T22&lt;=95),"Moderado",
IF(AND(T22&gt;=96,T22&lt;=100),"Fuerte","")))</f>
        <v/>
      </c>
      <c r="T22" s="35"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35" t="str">
        <f t="shared" ref="U22:U23" si="18">IF(OR(T22="",T22="Finalice la valoración del control para emitir su calificación"),"",IF(T22&lt;96,"Debe establecer un plan de acción en la hoja No. 7, que permita tener un control bien diseñado.","No debe establecer un plan de acción para mejorar el diseño del control."))</f>
        <v/>
      </c>
      <c r="V22" s="39"/>
      <c r="W22" s="35" t="str">
        <f t="shared" ref="W22:W23" si="19">IFERROR(IF(OR(S22="",MID(V22,1,SEARCH(" =",V22:V22,1)-1)=""),"",
IF(AND(S22="Fuerte",MID(V22,1,SEARCH(" =",V22:V22,1)-1)="Fuerte"),"Fuerte",
IF(AND(S22="Moderado",MID(V22,1,SEARCH(" =",V22:V22,1)-1)="Moderado"),"Moderado",
IF(OR(S22="Débil",MID(V22,1,SEARCH(" =",V22:V22,1)-1)="Débil"),"Débil",
IF(OR(S22="Fuerte",MID(V22,1,SEARCH(" =",V22:V22,1)-1)="Moderado"),"Moderado",
IF(OR(S22="Moderado",MID(V22,1,SEARCH(" =",V22:V22,1)-1)="Fuerte"),"Moderado","")))))),"")</f>
        <v/>
      </c>
      <c r="X22" s="187"/>
      <c r="Y22" s="187"/>
      <c r="Z22" s="184"/>
      <c r="AA22" s="129"/>
      <c r="AB22" s="190"/>
      <c r="AC22" s="193"/>
      <c r="AD22" s="8"/>
      <c r="AE22" s="8"/>
      <c r="AF22" s="8"/>
      <c r="AG22" s="8"/>
      <c r="AH22" s="8"/>
      <c r="AI22" s="8"/>
      <c r="AJ22" s="8"/>
      <c r="AK22" s="8"/>
      <c r="AL22" s="8"/>
      <c r="AM22" s="8"/>
      <c r="AN22" s="8"/>
      <c r="AO22" s="8"/>
      <c r="AP22" s="8"/>
      <c r="AQ22" s="8"/>
      <c r="AR22" s="8"/>
      <c r="AS22" s="8"/>
    </row>
    <row r="23" spans="1:45" ht="35.65" customHeight="1" x14ac:dyDescent="0.3">
      <c r="A23" s="137"/>
      <c r="B23" s="179"/>
      <c r="C23" s="136"/>
      <c r="D23" s="136"/>
      <c r="E23" s="62"/>
      <c r="F23" s="62"/>
      <c r="G23" s="62"/>
      <c r="H23" s="63"/>
      <c r="I23" s="63"/>
      <c r="J23" s="63"/>
      <c r="K23" s="64" t="str">
        <f t="shared" si="16"/>
        <v xml:space="preserve">     </v>
      </c>
      <c r="L23" s="65"/>
      <c r="M23" s="65"/>
      <c r="N23" s="65"/>
      <c r="O23" s="65"/>
      <c r="P23" s="65"/>
      <c r="Q23" s="65"/>
      <c r="R23" s="65"/>
      <c r="S23" s="35" t="str">
        <f t="shared" si="17"/>
        <v/>
      </c>
      <c r="T23" s="35"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35" t="str">
        <f t="shared" si="18"/>
        <v/>
      </c>
      <c r="V23" s="39"/>
      <c r="W23" s="35" t="str">
        <f t="shared" si="19"/>
        <v/>
      </c>
      <c r="X23" s="188"/>
      <c r="Y23" s="188"/>
      <c r="Z23" s="185"/>
      <c r="AA23" s="130"/>
      <c r="AB23" s="191"/>
      <c r="AC23" s="194"/>
      <c r="AD23" s="8"/>
      <c r="AE23" s="8"/>
      <c r="AF23" s="8"/>
      <c r="AG23" s="8"/>
      <c r="AH23" s="8"/>
      <c r="AI23" s="8"/>
      <c r="AJ23" s="8"/>
      <c r="AK23" s="8"/>
      <c r="AL23" s="8"/>
      <c r="AM23" s="8"/>
      <c r="AN23" s="8"/>
      <c r="AO23" s="8"/>
      <c r="AP23" s="8"/>
      <c r="AQ23" s="8"/>
      <c r="AR23" s="8"/>
      <c r="AS23" s="8"/>
    </row>
    <row r="24" spans="1:45" ht="35.65" customHeight="1" x14ac:dyDescent="0.3">
      <c r="A24" s="137">
        <v>6</v>
      </c>
      <c r="B24" s="177"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13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D24" s="13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E24" s="66"/>
      <c r="F24" s="66"/>
      <c r="G24" s="66"/>
      <c r="H24" s="67"/>
      <c r="I24" s="67"/>
      <c r="J24" s="67"/>
      <c r="K24" s="64" t="str">
        <f>CONCATENATE(E24," ",F24," ",G24," ",H24," ",I24," ",J24)</f>
        <v xml:space="preserve">     </v>
      </c>
      <c r="L24" s="65"/>
      <c r="M24" s="65"/>
      <c r="N24" s="65"/>
      <c r="O24" s="65"/>
      <c r="P24" s="65"/>
      <c r="Q24" s="65"/>
      <c r="R24" s="65"/>
      <c r="S24" s="35" t="str">
        <f>IF(AND(T24&gt;=0,T24&lt;=85),"Débil",
IF(AND(T24&gt;=86,T24&lt;=95),"Moderado",
IF(AND(T24&gt;=96,T24&lt;=100),"Fuerte","")))</f>
        <v/>
      </c>
      <c r="T24" s="35" t="str">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
      </c>
      <c r="U24" s="35" t="str">
        <f>IF(OR(T24="",T24="Finalice la valoración del control para emitir su calificación"),"",IF(T24&lt;96,"Debe establecer un plan de acción en la hoja No. 7, que permita tener un control bien diseñado.","No debe establecer un plan de acción para mejorar el diseño del control."))</f>
        <v/>
      </c>
      <c r="V24" s="39"/>
      <c r="W24" s="35" t="str">
        <f>IFERROR(IF(OR(S24="",MID(V24,1,SEARCH(" =",V24:V24,1)-1)=""),"",
IF(AND(S24="Fuerte",MID(V24,1,SEARCH(" =",V24:V24,1)-1)="Fuerte"),"Fuerte",
IF(AND(S24="Moderado",MID(V24,1,SEARCH(" =",V24:V24,1)-1)="Moderado"),"Moderado",
IF(OR(S24="Débil",MID(V24,1,SEARCH(" =",V24:V24,1)-1)="Débil"),"Débil",
IF(OR(S24="Fuerte",MID(V24,1,SEARCH(" =",V24:V24,1)-1)="Moderado"),"Moderado",
IF(OR(S24="Moderado",MID(V24,1,SEARCH(" =",V24:V24,1)-1)="Fuerte"),"Moderado","")))))),"")</f>
        <v/>
      </c>
      <c r="X24" s="186" t="str">
        <f>IF(AND(T24="",T25="",T26=""),"",AVERAGE(T24:T26))</f>
        <v/>
      </c>
      <c r="Y24" s="186" t="str">
        <f>IF(X24="","",
IF(X24=100,"Fuerte",
IF(X24&lt;50,"Débil",
IF(OR(X24&gt;=50,X24&lt;100),"Moderado",""))))</f>
        <v/>
      </c>
      <c r="Z24" s="183" t="str">
        <f>IF(Y24="","",IF(Y24="Fuerte","NO","SI"))</f>
        <v/>
      </c>
      <c r="AA24" s="128"/>
      <c r="AB24" s="189"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192"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8"/>
      <c r="AE24" s="8"/>
      <c r="AF24" s="8"/>
      <c r="AG24" s="8"/>
      <c r="AH24" s="8"/>
      <c r="AI24" s="8"/>
      <c r="AJ24" s="8"/>
      <c r="AK24" s="8"/>
      <c r="AL24" s="8"/>
      <c r="AM24" s="8"/>
      <c r="AN24" s="8"/>
      <c r="AO24" s="8"/>
      <c r="AP24" s="8"/>
      <c r="AQ24" s="8"/>
      <c r="AR24" s="8"/>
      <c r="AS24" s="8"/>
    </row>
    <row r="25" spans="1:45" ht="35.65" customHeight="1" x14ac:dyDescent="0.3">
      <c r="A25" s="137"/>
      <c r="B25" s="178"/>
      <c r="C25" s="135"/>
      <c r="D25" s="135"/>
      <c r="E25" s="62"/>
      <c r="F25" s="62"/>
      <c r="G25" s="62"/>
      <c r="H25" s="63"/>
      <c r="I25" s="63"/>
      <c r="J25" s="63"/>
      <c r="K25" s="64" t="str">
        <f t="shared" ref="K25:K26" si="20">CONCATENATE(E25," ",F25," ",G25," ",H25," ",I25," ",J25)</f>
        <v xml:space="preserve">     </v>
      </c>
      <c r="L25" s="65"/>
      <c r="M25" s="65"/>
      <c r="N25" s="65"/>
      <c r="O25" s="65"/>
      <c r="P25" s="65"/>
      <c r="Q25" s="65"/>
      <c r="R25" s="65"/>
      <c r="S25" s="35" t="str">
        <f t="shared" ref="S25:S26" si="21">IF(AND(T25&gt;=0,T25&lt;=85),"Débil",
IF(AND(T25&gt;=86,T25&lt;=95),"Moderado",
IF(AND(T25&gt;=96,T25&lt;=100),"Fuerte","")))</f>
        <v/>
      </c>
      <c r="T25" s="35"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35" t="str">
        <f t="shared" ref="U25:U26" si="22">IF(OR(T25="",T25="Finalice la valoración del control para emitir su calificación"),"",IF(T25&lt;96,"Debe establecer un plan de acción en la hoja No. 7, que permita tener un control bien diseñado.","No debe establecer un plan de acción para mejorar el diseño del control."))</f>
        <v/>
      </c>
      <c r="V25" s="39"/>
      <c r="W25" s="35" t="str">
        <f t="shared" ref="W25:W26" si="23">IFERROR(IF(OR(S25="",MID(V25,1,SEARCH(" =",V25:V25,1)-1)=""),"",
IF(AND(S25="Fuerte",MID(V25,1,SEARCH(" =",V25:V25,1)-1)="Fuerte"),"Fuerte",
IF(AND(S25="Moderado",MID(V25,1,SEARCH(" =",V25:V25,1)-1)="Moderado"),"Moderado",
IF(OR(S25="Débil",MID(V25,1,SEARCH(" =",V25:V25,1)-1)="Débil"),"Débil",
IF(OR(S25="Fuerte",MID(V25,1,SEARCH(" =",V25:V25,1)-1)="Moderado"),"Moderado",
IF(OR(S25="Moderado",MID(V25,1,SEARCH(" =",V25:V25,1)-1)="Fuerte"),"Moderado","")))))),"")</f>
        <v/>
      </c>
      <c r="X25" s="187"/>
      <c r="Y25" s="187"/>
      <c r="Z25" s="184"/>
      <c r="AA25" s="129"/>
      <c r="AB25" s="190"/>
      <c r="AC25" s="193"/>
      <c r="AD25" s="8"/>
      <c r="AE25" s="8"/>
      <c r="AF25" s="8"/>
      <c r="AG25" s="8"/>
      <c r="AH25" s="8"/>
      <c r="AI25" s="8"/>
      <c r="AJ25" s="8"/>
      <c r="AK25" s="8"/>
      <c r="AL25" s="8"/>
      <c r="AM25" s="8"/>
      <c r="AN25" s="8"/>
      <c r="AO25" s="8"/>
      <c r="AP25" s="8"/>
      <c r="AQ25" s="8"/>
      <c r="AR25" s="8"/>
      <c r="AS25" s="8"/>
    </row>
    <row r="26" spans="1:45" ht="35.65" customHeight="1" x14ac:dyDescent="0.3">
      <c r="A26" s="137"/>
      <c r="B26" s="179"/>
      <c r="C26" s="136"/>
      <c r="D26" s="136"/>
      <c r="E26" s="62"/>
      <c r="F26" s="62"/>
      <c r="G26" s="62"/>
      <c r="H26" s="63"/>
      <c r="I26" s="63"/>
      <c r="J26" s="63"/>
      <c r="K26" s="64" t="str">
        <f t="shared" si="20"/>
        <v xml:space="preserve">     </v>
      </c>
      <c r="L26" s="65"/>
      <c r="M26" s="65"/>
      <c r="N26" s="65"/>
      <c r="O26" s="65"/>
      <c r="P26" s="65"/>
      <c r="Q26" s="65"/>
      <c r="R26" s="65"/>
      <c r="S26" s="35" t="str">
        <f t="shared" si="21"/>
        <v/>
      </c>
      <c r="T26" s="35"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35" t="str">
        <f t="shared" si="22"/>
        <v/>
      </c>
      <c r="V26" s="39"/>
      <c r="W26" s="35" t="str">
        <f t="shared" si="23"/>
        <v/>
      </c>
      <c r="X26" s="188"/>
      <c r="Y26" s="188"/>
      <c r="Z26" s="185"/>
      <c r="AA26" s="130"/>
      <c r="AB26" s="191"/>
      <c r="AC26" s="194"/>
      <c r="AD26" s="8"/>
      <c r="AE26" s="8"/>
      <c r="AF26" s="8"/>
      <c r="AG26" s="8"/>
      <c r="AH26" s="8"/>
      <c r="AI26" s="8"/>
      <c r="AJ26" s="8"/>
      <c r="AK26" s="8"/>
      <c r="AL26" s="8"/>
      <c r="AM26" s="8"/>
      <c r="AN26" s="8"/>
      <c r="AO26" s="8"/>
      <c r="AP26" s="8"/>
      <c r="AQ26" s="8"/>
      <c r="AR26" s="8"/>
      <c r="AS26" s="8"/>
    </row>
    <row r="27" spans="1:45" ht="35.65" customHeight="1" x14ac:dyDescent="0.3">
      <c r="A27" s="137">
        <v>7</v>
      </c>
      <c r="B27" s="17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13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D27" s="13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E27" s="66"/>
      <c r="F27" s="66"/>
      <c r="G27" s="66"/>
      <c r="H27" s="67"/>
      <c r="I27" s="67"/>
      <c r="J27" s="67"/>
      <c r="K27" s="64" t="str">
        <f>CONCATENATE(E27," ",F27," ",G27," ",H27," ",I27," ",J27)</f>
        <v xml:space="preserve">     </v>
      </c>
      <c r="L27" s="65"/>
      <c r="M27" s="65"/>
      <c r="N27" s="65"/>
      <c r="O27" s="65"/>
      <c r="P27" s="65"/>
      <c r="Q27" s="65"/>
      <c r="R27" s="65"/>
      <c r="S27" s="35" t="str">
        <f>IF(AND(T27&gt;=0,T27&lt;=85),"Débil",
IF(AND(T27&gt;=86,T27&lt;=95),"Moderado",
IF(AND(T27&gt;=96,T27&lt;=100),"Fuerte","")))</f>
        <v/>
      </c>
      <c r="T27" s="35" t="str">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
      </c>
      <c r="U27" s="35" t="str">
        <f>IF(OR(T27="",T27="Finalice la valoración del control para emitir su calificación"),"",IF(T27&lt;96,"Debe establecer un plan de acción en la hoja No. 7, que permita tener un control bien diseñado.","No debe establecer un plan de acción para mejorar el diseño del control."))</f>
        <v/>
      </c>
      <c r="V27" s="39"/>
      <c r="W27" s="35" t="str">
        <f>IFERROR(IF(OR(S27="",MID(V27,1,SEARCH(" =",V27:V27,1)-1)=""),"",
IF(AND(S27="Fuerte",MID(V27,1,SEARCH(" =",V27:V27,1)-1)="Fuerte"),"Fuerte",
IF(AND(S27="Moderado",MID(V27,1,SEARCH(" =",V27:V27,1)-1)="Moderado"),"Moderado",
IF(OR(S27="Débil",MID(V27,1,SEARCH(" =",V27:V27,1)-1)="Débil"),"Débil",
IF(OR(S27="Fuerte",MID(V27,1,SEARCH(" =",V27:V27,1)-1)="Moderado"),"Moderado",
IF(OR(S27="Moderado",MID(V27,1,SEARCH(" =",V27:V27,1)-1)="Fuerte"),"Moderado","")))))),"")</f>
        <v/>
      </c>
      <c r="X27" s="186" t="str">
        <f>IF(AND(T27="",T28="",T29=""),"",AVERAGE(T27:T29))</f>
        <v/>
      </c>
      <c r="Y27" s="186" t="str">
        <f>IF(X27="","",
IF(X27=100,"Fuerte",
IF(X27&lt;50,"Débil",
IF(OR(X27&gt;=50,X27&lt;100),"Moderado",""))))</f>
        <v/>
      </c>
      <c r="Z27" s="183" t="str">
        <f>IF(Y27="","",IF(Y27="Fuerte","NO","SI"))</f>
        <v/>
      </c>
      <c r="AA27" s="128"/>
      <c r="AB27" s="189" t="str">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
      </c>
      <c r="AC27" s="192"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
      </c>
      <c r="AD27" s="8"/>
      <c r="AE27" s="8"/>
      <c r="AF27" s="8"/>
      <c r="AG27" s="8"/>
      <c r="AH27" s="8"/>
      <c r="AI27" s="8"/>
      <c r="AJ27" s="8"/>
      <c r="AK27" s="8"/>
      <c r="AL27" s="8"/>
      <c r="AM27" s="8"/>
      <c r="AN27" s="8"/>
      <c r="AO27" s="8"/>
      <c r="AP27" s="8"/>
      <c r="AQ27" s="8"/>
      <c r="AR27" s="8"/>
      <c r="AS27" s="8"/>
    </row>
    <row r="28" spans="1:45" ht="35.65" customHeight="1" x14ac:dyDescent="0.3">
      <c r="A28" s="137"/>
      <c r="B28" s="178"/>
      <c r="C28" s="135"/>
      <c r="D28" s="135"/>
      <c r="E28" s="62"/>
      <c r="F28" s="62"/>
      <c r="G28" s="62"/>
      <c r="H28" s="63"/>
      <c r="I28" s="63"/>
      <c r="J28" s="63"/>
      <c r="K28" s="64" t="str">
        <f t="shared" ref="K28:K29" si="24">CONCATENATE(E28," ",F28," ",G28," ",H28," ",I28," ",J28)</f>
        <v xml:space="preserve">     </v>
      </c>
      <c r="L28" s="65"/>
      <c r="M28" s="65"/>
      <c r="N28" s="65"/>
      <c r="O28" s="65"/>
      <c r="P28" s="65"/>
      <c r="Q28" s="65"/>
      <c r="R28" s="65"/>
      <c r="S28" s="35" t="str">
        <f t="shared" ref="S28:S29" si="25">IF(AND(T28&gt;=0,T28&lt;=85),"Débil",
IF(AND(T28&gt;=86,T28&lt;=95),"Moderado",
IF(AND(T28&gt;=96,T28&lt;=100),"Fuerte","")))</f>
        <v/>
      </c>
      <c r="T28" s="35"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35" t="str">
        <f t="shared" ref="U28:U29" si="26">IF(OR(T28="",T28="Finalice la valoración del control para emitir su calificación"),"",IF(T28&lt;96,"Debe establecer un plan de acción en la hoja No. 7, que permita tener un control bien diseñado.","No debe establecer un plan de acción para mejorar el diseño del control."))</f>
        <v/>
      </c>
      <c r="V28" s="39"/>
      <c r="W28" s="35" t="str">
        <f t="shared" ref="W28:W29" si="27">IFERROR(IF(OR(S28="",MID(V28,1,SEARCH(" =",V28:V28,1)-1)=""),"",
IF(AND(S28="Fuerte",MID(V28,1,SEARCH(" =",V28:V28,1)-1)="Fuerte"),"Fuerte",
IF(AND(S28="Moderado",MID(V28,1,SEARCH(" =",V28:V28,1)-1)="Moderado"),"Moderado",
IF(OR(S28="Débil",MID(V28,1,SEARCH(" =",V28:V28,1)-1)="Débil"),"Débil",
IF(OR(S28="Fuerte",MID(V28,1,SEARCH(" =",V28:V28,1)-1)="Moderado"),"Moderado",
IF(OR(S28="Moderado",MID(V28,1,SEARCH(" =",V28:V28,1)-1)="Fuerte"),"Moderado","")))))),"")</f>
        <v/>
      </c>
      <c r="X28" s="187"/>
      <c r="Y28" s="187"/>
      <c r="Z28" s="184"/>
      <c r="AA28" s="129"/>
      <c r="AB28" s="190"/>
      <c r="AC28" s="193"/>
      <c r="AD28" s="8"/>
      <c r="AE28" s="8"/>
      <c r="AF28" s="8"/>
      <c r="AG28" s="8"/>
      <c r="AH28" s="8"/>
      <c r="AI28" s="8"/>
      <c r="AJ28" s="8"/>
      <c r="AK28" s="8"/>
      <c r="AL28" s="8"/>
      <c r="AM28" s="8"/>
      <c r="AN28" s="8"/>
      <c r="AO28" s="8"/>
      <c r="AP28" s="8"/>
      <c r="AQ28" s="8"/>
      <c r="AR28" s="8"/>
      <c r="AS28" s="8"/>
    </row>
    <row r="29" spans="1:45" ht="35.65" customHeight="1" x14ac:dyDescent="0.3">
      <c r="A29" s="137"/>
      <c r="B29" s="179"/>
      <c r="C29" s="136"/>
      <c r="D29" s="136"/>
      <c r="E29" s="62"/>
      <c r="F29" s="62"/>
      <c r="G29" s="62"/>
      <c r="H29" s="63"/>
      <c r="I29" s="63"/>
      <c r="J29" s="63"/>
      <c r="K29" s="64" t="str">
        <f t="shared" si="24"/>
        <v xml:space="preserve">     </v>
      </c>
      <c r="L29" s="65"/>
      <c r="M29" s="65"/>
      <c r="N29" s="65"/>
      <c r="O29" s="65"/>
      <c r="P29" s="65"/>
      <c r="Q29" s="65"/>
      <c r="R29" s="65"/>
      <c r="S29" s="35" t="str">
        <f t="shared" si="25"/>
        <v/>
      </c>
      <c r="T29" s="35"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35" t="str">
        <f t="shared" si="26"/>
        <v/>
      </c>
      <c r="V29" s="39"/>
      <c r="W29" s="35" t="str">
        <f t="shared" si="27"/>
        <v/>
      </c>
      <c r="X29" s="188"/>
      <c r="Y29" s="188"/>
      <c r="Z29" s="185"/>
      <c r="AA29" s="130"/>
      <c r="AB29" s="191"/>
      <c r="AC29" s="194"/>
      <c r="AD29" s="8"/>
      <c r="AE29" s="8"/>
      <c r="AF29" s="8"/>
      <c r="AG29" s="8"/>
      <c r="AH29" s="8"/>
      <c r="AI29" s="8"/>
      <c r="AJ29" s="8"/>
      <c r="AK29" s="8"/>
      <c r="AL29" s="8"/>
      <c r="AM29" s="8"/>
      <c r="AN29" s="8"/>
      <c r="AO29" s="8"/>
      <c r="AP29" s="8"/>
      <c r="AQ29" s="8"/>
      <c r="AR29" s="8"/>
      <c r="AS29" s="8"/>
    </row>
    <row r="30" spans="1:45" ht="35.65" customHeight="1" x14ac:dyDescent="0.3">
      <c r="A30" s="137">
        <v>8</v>
      </c>
      <c r="B30" s="177"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13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D30" s="13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E30" s="66"/>
      <c r="F30" s="66"/>
      <c r="G30" s="66"/>
      <c r="H30" s="67"/>
      <c r="I30" s="67"/>
      <c r="J30" s="67"/>
      <c r="K30" s="64" t="str">
        <f>CONCATENATE(E30," ",F30," ",G30," ",H30," ",I30," ",J30)</f>
        <v xml:space="preserve">     </v>
      </c>
      <c r="L30" s="65"/>
      <c r="M30" s="65"/>
      <c r="N30" s="65"/>
      <c r="O30" s="65"/>
      <c r="P30" s="65"/>
      <c r="Q30" s="65"/>
      <c r="R30" s="65"/>
      <c r="S30" s="35" t="str">
        <f>IF(AND(T30&gt;=0,T30&lt;=85),"Débil",
IF(AND(T30&gt;=86,T30&lt;=95),"Moderado",
IF(AND(T30&gt;=96,T30&lt;=100),"Fuerte","")))</f>
        <v/>
      </c>
      <c r="T30" s="35" t="str">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
      </c>
      <c r="U30" s="35" t="str">
        <f>IF(OR(T30="",T30="Finalice la valoración del control para emitir su calificación"),"",IF(T30&lt;96,"Debe establecer un plan de acción en la hoja No. 7, que permita tener un control bien diseñado.","No debe establecer un plan de acción para mejorar el diseño del control."))</f>
        <v/>
      </c>
      <c r="V30" s="39"/>
      <c r="W30" s="35" t="str">
        <f>IFERROR(IF(OR(S30="",MID(V30,1,SEARCH(" =",V30:V30,1)-1)=""),"",
IF(AND(S30="Fuerte",MID(V30,1,SEARCH(" =",V30:V30,1)-1)="Fuerte"),"Fuerte",
IF(AND(S30="Moderado",MID(V30,1,SEARCH(" =",V30:V30,1)-1)="Moderado"),"Moderado",
IF(OR(S30="Débil",MID(V30,1,SEARCH(" =",V30:V30,1)-1)="Débil"),"Débil",
IF(OR(S30="Fuerte",MID(V30,1,SEARCH(" =",V30:V30,1)-1)="Moderado"),"Moderado",
IF(OR(S30="Moderado",MID(V30,1,SEARCH(" =",V30:V30,1)-1)="Fuerte"),"Moderado","")))))),"")</f>
        <v/>
      </c>
      <c r="X30" s="186" t="str">
        <f>IF(AND(T30="",T31="",T32=""),"",AVERAGE(T30:T32))</f>
        <v/>
      </c>
      <c r="Y30" s="186" t="str">
        <f>IF(X30="","",
IF(X30=100,"Fuerte",
IF(X30&lt;50,"Débil",
IF(OR(X30&gt;=50,X30&lt;100),"Moderado",""))))</f>
        <v/>
      </c>
      <c r="Z30" s="183" t="str">
        <f>IF(Y30="","",IF(Y30="Fuerte","NO","SI"))</f>
        <v/>
      </c>
      <c r="AA30" s="128"/>
      <c r="AB30" s="189"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192"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8"/>
      <c r="AE30" s="8"/>
      <c r="AF30" s="8"/>
      <c r="AG30" s="8"/>
      <c r="AH30" s="8"/>
      <c r="AI30" s="8"/>
      <c r="AJ30" s="8"/>
      <c r="AK30" s="8"/>
      <c r="AL30" s="8"/>
      <c r="AM30" s="8"/>
      <c r="AN30" s="8"/>
      <c r="AO30" s="8"/>
      <c r="AP30" s="8"/>
      <c r="AQ30" s="8"/>
      <c r="AR30" s="8"/>
      <c r="AS30" s="8"/>
    </row>
    <row r="31" spans="1:45" ht="35.65" customHeight="1" x14ac:dyDescent="0.3">
      <c r="A31" s="137"/>
      <c r="B31" s="178"/>
      <c r="C31" s="135"/>
      <c r="D31" s="135"/>
      <c r="E31" s="62"/>
      <c r="F31" s="62"/>
      <c r="G31" s="62"/>
      <c r="H31" s="63"/>
      <c r="I31" s="63"/>
      <c r="J31" s="63"/>
      <c r="K31" s="64" t="str">
        <f t="shared" ref="K31:K32" si="28">CONCATENATE(E31," ",F31," ",G31," ",H31," ",I31," ",J31)</f>
        <v xml:space="preserve">     </v>
      </c>
      <c r="L31" s="65"/>
      <c r="M31" s="65"/>
      <c r="N31" s="65"/>
      <c r="O31" s="65"/>
      <c r="P31" s="65"/>
      <c r="Q31" s="65"/>
      <c r="R31" s="65"/>
      <c r="S31" s="35" t="str">
        <f t="shared" ref="S31:S32" si="29">IF(AND(T31&gt;=0,T31&lt;=85),"Débil",
IF(AND(T31&gt;=86,T31&lt;=95),"Moderado",
IF(AND(T31&gt;=96,T31&lt;=100),"Fuerte","")))</f>
        <v/>
      </c>
      <c r="T31" s="35" t="str">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
      </c>
      <c r="U31" s="35" t="str">
        <f t="shared" ref="U31:U32" si="30">IF(OR(T31="",T31="Finalice la valoración del control para emitir su calificación"),"",IF(T31&lt;96,"Debe establecer un plan de acción en la hoja No. 7, que permita tener un control bien diseñado.","No debe establecer un plan de acción para mejorar el diseño del control."))</f>
        <v/>
      </c>
      <c r="V31" s="39"/>
      <c r="W31" s="35" t="str">
        <f t="shared" ref="W31:W32" si="31">IFERROR(IF(OR(S31="",MID(V31,1,SEARCH(" =",V31:V31,1)-1)=""),"",
IF(AND(S31="Fuerte",MID(V31,1,SEARCH(" =",V31:V31,1)-1)="Fuerte"),"Fuerte",
IF(AND(S31="Moderado",MID(V31,1,SEARCH(" =",V31:V31,1)-1)="Moderado"),"Moderado",
IF(OR(S31="Débil",MID(V31,1,SEARCH(" =",V31:V31,1)-1)="Débil"),"Débil",
IF(OR(S31="Fuerte",MID(V31,1,SEARCH(" =",V31:V31,1)-1)="Moderado"),"Moderado",
IF(OR(S31="Moderado",MID(V31,1,SEARCH(" =",V31:V31,1)-1)="Fuerte"),"Moderado","")))))),"")</f>
        <v/>
      </c>
      <c r="X31" s="187"/>
      <c r="Y31" s="187"/>
      <c r="Z31" s="184"/>
      <c r="AA31" s="129"/>
      <c r="AB31" s="190"/>
      <c r="AC31" s="193"/>
      <c r="AD31" s="8"/>
      <c r="AE31" s="8"/>
      <c r="AF31" s="8"/>
      <c r="AG31" s="8"/>
      <c r="AH31" s="8"/>
      <c r="AI31" s="8"/>
      <c r="AJ31" s="8"/>
      <c r="AK31" s="8"/>
      <c r="AL31" s="8"/>
      <c r="AM31" s="8"/>
      <c r="AN31" s="8"/>
      <c r="AO31" s="8"/>
      <c r="AP31" s="8"/>
      <c r="AQ31" s="8"/>
      <c r="AR31" s="8"/>
      <c r="AS31" s="8"/>
    </row>
    <row r="32" spans="1:45" ht="35.65" customHeight="1" x14ac:dyDescent="0.3">
      <c r="A32" s="137"/>
      <c r="B32" s="179"/>
      <c r="C32" s="136"/>
      <c r="D32" s="136"/>
      <c r="E32" s="62"/>
      <c r="F32" s="62"/>
      <c r="G32" s="62"/>
      <c r="H32" s="63"/>
      <c r="I32" s="63"/>
      <c r="J32" s="63"/>
      <c r="K32" s="64" t="str">
        <f t="shared" si="28"/>
        <v xml:space="preserve">     </v>
      </c>
      <c r="L32" s="65"/>
      <c r="M32" s="65"/>
      <c r="N32" s="65"/>
      <c r="O32" s="65"/>
      <c r="P32" s="65"/>
      <c r="Q32" s="65"/>
      <c r="R32" s="65"/>
      <c r="S32" s="35" t="str">
        <f t="shared" si="29"/>
        <v/>
      </c>
      <c r="T32" s="35"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35" t="str">
        <f t="shared" si="30"/>
        <v/>
      </c>
      <c r="V32" s="39"/>
      <c r="W32" s="35" t="str">
        <f t="shared" si="31"/>
        <v/>
      </c>
      <c r="X32" s="188"/>
      <c r="Y32" s="188"/>
      <c r="Z32" s="185"/>
      <c r="AA32" s="130"/>
      <c r="AB32" s="191"/>
      <c r="AC32" s="194"/>
      <c r="AD32" s="8"/>
      <c r="AE32" s="8"/>
      <c r="AF32" s="8"/>
      <c r="AG32" s="8"/>
      <c r="AH32" s="8"/>
      <c r="AI32" s="8"/>
      <c r="AJ32" s="8"/>
      <c r="AK32" s="8"/>
      <c r="AL32" s="8"/>
      <c r="AM32" s="8"/>
      <c r="AN32" s="8"/>
      <c r="AO32" s="8"/>
      <c r="AP32" s="8"/>
      <c r="AQ32" s="8"/>
      <c r="AR32" s="8"/>
      <c r="AS32" s="8"/>
    </row>
    <row r="33" spans="1:45" ht="35.65" customHeight="1" x14ac:dyDescent="0.3">
      <c r="A33" s="137">
        <v>9</v>
      </c>
      <c r="B33" s="177"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13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13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66"/>
      <c r="F33" s="66"/>
      <c r="G33" s="66"/>
      <c r="H33" s="67"/>
      <c r="I33" s="67"/>
      <c r="J33" s="67"/>
      <c r="K33" s="64" t="str">
        <f>CONCATENATE(E33," ",F33," ",G33," ",H33," ",I33," ",J33)</f>
        <v xml:space="preserve">     </v>
      </c>
      <c r="L33" s="65"/>
      <c r="M33" s="65"/>
      <c r="N33" s="65"/>
      <c r="O33" s="65"/>
      <c r="P33" s="65"/>
      <c r="Q33" s="65"/>
      <c r="R33" s="65"/>
      <c r="S33" s="35" t="str">
        <f>IF(AND(T33&gt;=0,T33&lt;=85),"Débil",
IF(AND(T33&gt;=86,T33&lt;=95),"Moderado",
IF(AND(T33&gt;=96,T33&lt;=100),"Fuerte","")))</f>
        <v/>
      </c>
      <c r="T33" s="35"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35" t="str">
        <f>IF(OR(T33="",T33="Finalice la valoración del control para emitir su calificación"),"",IF(T33&lt;96,"Debe establecer un plan de acción en la hoja No. 7, que permita tener un control bien diseñado.","No debe establecer un plan de acción para mejorar el diseño del control."))</f>
        <v/>
      </c>
      <c r="V33" s="39"/>
      <c r="W33" s="35" t="str">
        <f>IFERROR(IF(OR(S33="",MID(V33,1,SEARCH(" =",V33:V33,1)-1)=""),"",
IF(AND(S33="Fuerte",MID(V33,1,SEARCH(" =",V33:V33,1)-1)="Fuerte"),"Fuerte",
IF(AND(S33="Moderado",MID(V33,1,SEARCH(" =",V33:V33,1)-1)="Moderado"),"Moderado",
IF(OR(S33="Débil",MID(V33,1,SEARCH(" =",V33:V33,1)-1)="Débil"),"Débil",
IF(OR(S33="Fuerte",MID(V33,1,SEARCH(" =",V33:V33,1)-1)="Moderado"),"Moderado",
IF(OR(S33="Moderado",MID(V33,1,SEARCH(" =",V33:V33,1)-1)="Fuerte"),"Moderado","")))))),"")</f>
        <v/>
      </c>
      <c r="X33" s="186" t="str">
        <f>IF(AND(T33="",T34="",T35=""),"",AVERAGE(T33:T35))</f>
        <v/>
      </c>
      <c r="Y33" s="186" t="str">
        <f>IF(X33="","",
IF(X33=100,"Fuerte",
IF(X33&lt;50,"Débil",
IF(OR(X33&gt;=50,X33&lt;100),"Moderado",""))))</f>
        <v/>
      </c>
      <c r="Z33" s="183" t="str">
        <f>IF(Y33="","",IF(Y33="Fuerte","NO","SI"))</f>
        <v/>
      </c>
      <c r="AA33" s="128"/>
      <c r="AB33" s="189"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192"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8"/>
      <c r="AE33" s="8"/>
      <c r="AF33" s="8"/>
      <c r="AG33" s="8"/>
      <c r="AH33" s="8"/>
      <c r="AI33" s="8"/>
      <c r="AJ33" s="8"/>
      <c r="AK33" s="8"/>
      <c r="AL33" s="8"/>
      <c r="AM33" s="8"/>
      <c r="AN33" s="8"/>
      <c r="AO33" s="8"/>
      <c r="AP33" s="8"/>
      <c r="AQ33" s="8"/>
      <c r="AR33" s="8"/>
      <c r="AS33" s="8"/>
    </row>
    <row r="34" spans="1:45" ht="35.65" customHeight="1" x14ac:dyDescent="0.3">
      <c r="A34" s="137"/>
      <c r="B34" s="178"/>
      <c r="C34" s="135"/>
      <c r="D34" s="135"/>
      <c r="E34" s="62"/>
      <c r="F34" s="62"/>
      <c r="G34" s="62"/>
      <c r="H34" s="63"/>
      <c r="I34" s="63"/>
      <c r="J34" s="63"/>
      <c r="K34" s="64" t="str">
        <f t="shared" ref="K34:K35" si="32">CONCATENATE(E34," ",F34," ",G34," ",H34," ",I34," ",J34)</f>
        <v xml:space="preserve">     </v>
      </c>
      <c r="L34" s="65"/>
      <c r="M34" s="65"/>
      <c r="N34" s="65"/>
      <c r="O34" s="65"/>
      <c r="P34" s="65"/>
      <c r="Q34" s="65"/>
      <c r="R34" s="65"/>
      <c r="S34" s="35" t="str">
        <f t="shared" ref="S34:S35" si="33">IF(AND(T34&gt;=0,T34&lt;=85),"Débil",
IF(AND(T34&gt;=86,T34&lt;=95),"Moderado",
IF(AND(T34&gt;=96,T34&lt;=100),"Fuerte","")))</f>
        <v/>
      </c>
      <c r="T34" s="35"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35" t="str">
        <f t="shared" ref="U34:U35" si="34">IF(OR(T34="",T34="Finalice la valoración del control para emitir su calificación"),"",IF(T34&lt;96,"Debe establecer un plan de acción en la hoja No. 7, que permita tener un control bien diseñado.","No debe establecer un plan de acción para mejorar el diseño del control."))</f>
        <v/>
      </c>
      <c r="V34" s="39"/>
      <c r="W34" s="35" t="str">
        <f t="shared" ref="W34:W35" si="35">IFERROR(IF(OR(S34="",MID(V34,1,SEARCH(" =",V34:V34,1)-1)=""),"",
IF(AND(S34="Fuerte",MID(V34,1,SEARCH(" =",V34:V34,1)-1)="Fuerte"),"Fuerte",
IF(AND(S34="Moderado",MID(V34,1,SEARCH(" =",V34:V34,1)-1)="Moderado"),"Moderado",
IF(OR(S34="Débil",MID(V34,1,SEARCH(" =",V34:V34,1)-1)="Débil"),"Débil",
IF(OR(S34="Fuerte",MID(V34,1,SEARCH(" =",V34:V34,1)-1)="Moderado"),"Moderado",
IF(OR(S34="Moderado",MID(V34,1,SEARCH(" =",V34:V34,1)-1)="Fuerte"),"Moderado","")))))),"")</f>
        <v/>
      </c>
      <c r="X34" s="187"/>
      <c r="Y34" s="187"/>
      <c r="Z34" s="184"/>
      <c r="AA34" s="129"/>
      <c r="AB34" s="190"/>
      <c r="AC34" s="193"/>
      <c r="AD34" s="8"/>
      <c r="AE34" s="8"/>
      <c r="AF34" s="8"/>
      <c r="AG34" s="8"/>
      <c r="AH34" s="8"/>
      <c r="AI34" s="8"/>
      <c r="AJ34" s="8"/>
      <c r="AK34" s="8"/>
      <c r="AL34" s="8"/>
      <c r="AM34" s="8"/>
      <c r="AN34" s="8"/>
      <c r="AO34" s="8"/>
      <c r="AP34" s="8"/>
      <c r="AQ34" s="8"/>
      <c r="AR34" s="8"/>
      <c r="AS34" s="8"/>
    </row>
    <row r="35" spans="1:45" ht="35.65" customHeight="1" x14ac:dyDescent="0.3">
      <c r="A35" s="137"/>
      <c r="B35" s="179"/>
      <c r="C35" s="136"/>
      <c r="D35" s="136"/>
      <c r="E35" s="62"/>
      <c r="F35" s="62"/>
      <c r="G35" s="62"/>
      <c r="H35" s="63"/>
      <c r="I35" s="63"/>
      <c r="J35" s="63"/>
      <c r="K35" s="64" t="str">
        <f t="shared" si="32"/>
        <v xml:space="preserve">     </v>
      </c>
      <c r="L35" s="65"/>
      <c r="M35" s="65"/>
      <c r="N35" s="65"/>
      <c r="O35" s="65"/>
      <c r="P35" s="65"/>
      <c r="Q35" s="65"/>
      <c r="R35" s="65"/>
      <c r="S35" s="35" t="str">
        <f t="shared" si="33"/>
        <v/>
      </c>
      <c r="T35" s="35"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35" t="str">
        <f t="shared" si="34"/>
        <v/>
      </c>
      <c r="V35" s="39"/>
      <c r="W35" s="35" t="str">
        <f t="shared" si="35"/>
        <v/>
      </c>
      <c r="X35" s="188"/>
      <c r="Y35" s="188"/>
      <c r="Z35" s="185"/>
      <c r="AA35" s="130"/>
      <c r="AB35" s="191"/>
      <c r="AC35" s="194"/>
      <c r="AD35" s="8"/>
      <c r="AE35" s="8"/>
      <c r="AF35" s="8"/>
      <c r="AG35" s="8"/>
      <c r="AH35" s="8"/>
      <c r="AI35" s="8"/>
      <c r="AJ35" s="8"/>
      <c r="AK35" s="8"/>
      <c r="AL35" s="8"/>
      <c r="AM35" s="8"/>
      <c r="AN35" s="8"/>
      <c r="AO35" s="8"/>
      <c r="AP35" s="8"/>
      <c r="AQ35" s="8"/>
      <c r="AR35" s="8"/>
      <c r="AS35" s="8"/>
    </row>
    <row r="36" spans="1:45" ht="35.65" customHeight="1" x14ac:dyDescent="0.3">
      <c r="A36" s="137">
        <v>10</v>
      </c>
      <c r="B36" s="177"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13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13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66"/>
      <c r="F36" s="66"/>
      <c r="G36" s="66"/>
      <c r="H36" s="67"/>
      <c r="I36" s="67"/>
      <c r="J36" s="67"/>
      <c r="K36" s="64" t="str">
        <f>CONCATENATE(E36," ",F36," ",G36," ",H36," ",I36," ",J36)</f>
        <v xml:space="preserve">     </v>
      </c>
      <c r="L36" s="65"/>
      <c r="M36" s="65"/>
      <c r="N36" s="65"/>
      <c r="O36" s="65"/>
      <c r="P36" s="65"/>
      <c r="Q36" s="65"/>
      <c r="R36" s="65"/>
      <c r="S36" s="35" t="str">
        <f>IF(AND(T36&gt;=0,T36&lt;=85),"Débil",
IF(AND(T36&gt;=86,T36&lt;=95),"Moderado",
IF(AND(T36&gt;=96,T36&lt;=100),"Fuerte","")))</f>
        <v/>
      </c>
      <c r="T36" s="35"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35" t="str">
        <f>IF(OR(T36="",T36="Finalice la valoración del control para emitir su calificación"),"",IF(T36&lt;96,"Debe establecer un plan de acción en la hoja No. 7, que permita tener un control bien diseñado.","No debe establecer un plan de acción para mejorar el diseño del control."))</f>
        <v/>
      </c>
      <c r="V36" s="39"/>
      <c r="W36" s="35" t="str">
        <f>IFERROR(IF(OR(S36="",MID(V36,1,SEARCH(" =",V36:V36,1)-1)=""),"",
IF(AND(S36="Fuerte",MID(V36,1,SEARCH(" =",V36:V36,1)-1)="Fuerte"),"Fuerte",
IF(AND(S36="Moderado",MID(V36,1,SEARCH(" =",V36:V36,1)-1)="Moderado"),"Moderado",
IF(OR(S36="Débil",MID(V36,1,SEARCH(" =",V36:V36,1)-1)="Débil"),"Débil",
IF(OR(S36="Fuerte",MID(V36,1,SEARCH(" =",V36:V36,1)-1)="Moderado"),"Moderado",
IF(OR(S36="Moderado",MID(V36,1,SEARCH(" =",V36:V36,1)-1)="Fuerte"),"Moderado","")))))),"")</f>
        <v/>
      </c>
      <c r="X36" s="186" t="str">
        <f>IF(AND(T36="",T37="",T38=""),"",AVERAGE(T36:T38))</f>
        <v/>
      </c>
      <c r="Y36" s="186" t="str">
        <f>IF(X36="","",
IF(X36=100,"Fuerte",
IF(X36&lt;50,"Débil",
IF(OR(X36&gt;=50,X36&lt;100),"Moderado",""))))</f>
        <v/>
      </c>
      <c r="Z36" s="183" t="str">
        <f>IF(Y36="","",IF(Y36="Fuerte","NO","SI"))</f>
        <v/>
      </c>
      <c r="AA36" s="128"/>
      <c r="AB36" s="189"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192"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8"/>
      <c r="AE36" s="8"/>
      <c r="AF36" s="8"/>
      <c r="AG36" s="8"/>
      <c r="AH36" s="8"/>
      <c r="AI36" s="8"/>
      <c r="AJ36" s="8"/>
      <c r="AK36" s="8"/>
      <c r="AL36" s="8"/>
      <c r="AM36" s="8"/>
      <c r="AN36" s="8"/>
      <c r="AO36" s="8"/>
      <c r="AP36" s="8"/>
      <c r="AQ36" s="8"/>
      <c r="AR36" s="8"/>
      <c r="AS36" s="8"/>
    </row>
    <row r="37" spans="1:45" ht="35.65" customHeight="1" x14ac:dyDescent="0.3">
      <c r="A37" s="137"/>
      <c r="B37" s="178"/>
      <c r="C37" s="135"/>
      <c r="D37" s="135"/>
      <c r="E37" s="62"/>
      <c r="F37" s="62"/>
      <c r="G37" s="62"/>
      <c r="H37" s="63"/>
      <c r="I37" s="63"/>
      <c r="J37" s="63"/>
      <c r="K37" s="64" t="str">
        <f t="shared" ref="K37:K38" si="36">CONCATENATE(E37," ",F37," ",G37," ",H37," ",I37," ",J37)</f>
        <v xml:space="preserve">     </v>
      </c>
      <c r="L37" s="65"/>
      <c r="M37" s="65"/>
      <c r="N37" s="65"/>
      <c r="O37" s="65"/>
      <c r="P37" s="65"/>
      <c r="Q37" s="65"/>
      <c r="R37" s="65"/>
      <c r="S37" s="35" t="str">
        <f t="shared" ref="S37:S38" si="37">IF(AND(T37&gt;=0,T37&lt;=85),"Débil",
IF(AND(T37&gt;=86,T37&lt;=95),"Moderado",
IF(AND(T37&gt;=96,T37&lt;=100),"Fuerte","")))</f>
        <v/>
      </c>
      <c r="T37" s="35"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35" t="str">
        <f t="shared" ref="U37:U38" si="38">IF(OR(T37="",T37="Finalice la valoración del control para emitir su calificación"),"",IF(T37&lt;96,"Debe establecer un plan de acción en la hoja No. 7, que permita tener un control bien diseñado.","No debe establecer un plan de acción para mejorar el diseño del control."))</f>
        <v/>
      </c>
      <c r="V37" s="39"/>
      <c r="W37" s="35" t="str">
        <f t="shared" ref="W37:W38" si="39">IFERROR(IF(OR(S37="",MID(V37,1,SEARCH(" =",V37:V37,1)-1)=""),"",
IF(AND(S37="Fuerte",MID(V37,1,SEARCH(" =",V37:V37,1)-1)="Fuerte"),"Fuerte",
IF(AND(S37="Moderado",MID(V37,1,SEARCH(" =",V37:V37,1)-1)="Moderado"),"Moderado",
IF(OR(S37="Débil",MID(V37,1,SEARCH(" =",V37:V37,1)-1)="Débil"),"Débil",
IF(OR(S37="Fuerte",MID(V37,1,SEARCH(" =",V37:V37,1)-1)="Moderado"),"Moderado",
IF(OR(S37="Moderado",MID(V37,1,SEARCH(" =",V37:V37,1)-1)="Fuerte"),"Moderado","")))))),"")</f>
        <v/>
      </c>
      <c r="X37" s="187"/>
      <c r="Y37" s="187"/>
      <c r="Z37" s="184"/>
      <c r="AA37" s="129"/>
      <c r="AB37" s="190"/>
      <c r="AC37" s="193"/>
    </row>
    <row r="38" spans="1:45" ht="35.65" customHeight="1" x14ac:dyDescent="0.3">
      <c r="A38" s="137"/>
      <c r="B38" s="179"/>
      <c r="C38" s="136"/>
      <c r="D38" s="136"/>
      <c r="E38" s="62"/>
      <c r="F38" s="62"/>
      <c r="G38" s="62"/>
      <c r="H38" s="63"/>
      <c r="I38" s="63"/>
      <c r="J38" s="63"/>
      <c r="K38" s="64" t="str">
        <f t="shared" si="36"/>
        <v xml:space="preserve">     </v>
      </c>
      <c r="L38" s="65"/>
      <c r="M38" s="65"/>
      <c r="N38" s="65"/>
      <c r="O38" s="65"/>
      <c r="P38" s="65"/>
      <c r="Q38" s="65"/>
      <c r="R38" s="65"/>
      <c r="S38" s="35" t="str">
        <f t="shared" si="37"/>
        <v/>
      </c>
      <c r="T38" s="35"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35" t="str">
        <f t="shared" si="38"/>
        <v/>
      </c>
      <c r="V38" s="39"/>
      <c r="W38" s="35" t="str">
        <f t="shared" si="39"/>
        <v/>
      </c>
      <c r="X38" s="188"/>
      <c r="Y38" s="188"/>
      <c r="Z38" s="185"/>
      <c r="AA38" s="130"/>
      <c r="AB38" s="191"/>
      <c r="AC38" s="194"/>
    </row>
    <row r="39" spans="1:45" ht="35.65" customHeight="1" x14ac:dyDescent="0.3">
      <c r="A39" s="137">
        <v>11</v>
      </c>
      <c r="B39" s="177"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13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13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66"/>
      <c r="F39" s="66"/>
      <c r="G39" s="66"/>
      <c r="H39" s="67"/>
      <c r="I39" s="67"/>
      <c r="J39" s="67"/>
      <c r="K39" s="64" t="str">
        <f>CONCATENATE(E39," ",F39," ",G39," ",H39," ",I39," ",J39)</f>
        <v xml:space="preserve">     </v>
      </c>
      <c r="L39" s="65"/>
      <c r="M39" s="65"/>
      <c r="N39" s="65"/>
      <c r="O39" s="65"/>
      <c r="P39" s="65"/>
      <c r="Q39" s="65"/>
      <c r="R39" s="65"/>
      <c r="S39" s="35" t="str">
        <f>IF(AND(T39&gt;=0,T39&lt;=85),"Débil",
IF(AND(T39&gt;=86,T39&lt;=95),"Moderado",
IF(AND(T39&gt;=96,T39&lt;=100),"Fuerte","")))</f>
        <v/>
      </c>
      <c r="T39" s="35"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35" t="str">
        <f>IF(OR(T39="",T39="Finalice la valoración del control para emitir su calificación"),"",IF(T39&lt;96,"Debe establecer un plan de acción en la hoja No. 7, que permita tener un control bien diseñado.","No debe establecer un plan de acción para mejorar el diseño del control."))</f>
        <v/>
      </c>
      <c r="V39" s="39"/>
      <c r="W39" s="35" t="str">
        <f>IFERROR(IF(OR(S39="",MID(V39,1,SEARCH(" =",V39:V39,1)-1)=""),"",
IF(AND(S39="Fuerte",MID(V39,1,SEARCH(" =",V39:V39,1)-1)="Fuerte"),"Fuerte",
IF(AND(S39="Moderado",MID(V39,1,SEARCH(" =",V39:V39,1)-1)="Moderado"),"Moderado",
IF(OR(S39="Débil",MID(V39,1,SEARCH(" =",V39:V39,1)-1)="Débil"),"Débil",
IF(OR(S39="Fuerte",MID(V39,1,SEARCH(" =",V39:V39,1)-1)="Moderado"),"Moderado",
IF(OR(S39="Moderado",MID(V39,1,SEARCH(" =",V39:V39,1)-1)="Fuerte"),"Moderado","")))))),"")</f>
        <v/>
      </c>
      <c r="X39" s="186" t="str">
        <f>IF(AND(T39="",T40="",T41=""),"",AVERAGE(T39:T41))</f>
        <v/>
      </c>
      <c r="Y39" s="186" t="str">
        <f>IF(X39="","",
IF(X39=100,"Fuerte",
IF(X39&lt;50,"Débil",
IF(OR(X39&gt;=50,X39&lt;100),"Moderado",""))))</f>
        <v/>
      </c>
      <c r="Z39" s="183" t="str">
        <f>IF(Y39="","",IF(Y39="Fuerte","NO","SI"))</f>
        <v/>
      </c>
      <c r="AA39" s="128"/>
      <c r="AB39" s="189"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192"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8"/>
      <c r="AE39" s="8"/>
      <c r="AF39" s="8"/>
      <c r="AG39" s="8"/>
      <c r="AH39" s="8"/>
      <c r="AI39" s="8"/>
      <c r="AJ39" s="8"/>
      <c r="AK39" s="8"/>
      <c r="AL39" s="8"/>
      <c r="AM39" s="8"/>
      <c r="AN39" s="8"/>
      <c r="AO39" s="8"/>
      <c r="AP39" s="8"/>
      <c r="AQ39" s="8"/>
      <c r="AR39" s="8"/>
      <c r="AS39" s="8"/>
    </row>
    <row r="40" spans="1:45" ht="35.65" customHeight="1" x14ac:dyDescent="0.3">
      <c r="A40" s="137"/>
      <c r="B40" s="178"/>
      <c r="C40" s="135"/>
      <c r="D40" s="135"/>
      <c r="E40" s="62"/>
      <c r="F40" s="62"/>
      <c r="G40" s="62"/>
      <c r="H40" s="63"/>
      <c r="I40" s="63"/>
      <c r="J40" s="63"/>
      <c r="K40" s="64" t="str">
        <f t="shared" ref="K40:K41" si="40">CONCATENATE(E40," ",F40," ",G40," ",H40," ",I40," ",J40)</f>
        <v xml:space="preserve">     </v>
      </c>
      <c r="L40" s="65"/>
      <c r="M40" s="65"/>
      <c r="N40" s="65"/>
      <c r="O40" s="65"/>
      <c r="P40" s="65"/>
      <c r="Q40" s="65"/>
      <c r="R40" s="65"/>
      <c r="S40" s="35" t="str">
        <f t="shared" ref="S40:S41" si="41">IF(AND(T40&gt;=0,T40&lt;=85),"Débil",
IF(AND(T40&gt;=86,T40&lt;=95),"Moderado",
IF(AND(T40&gt;=96,T40&lt;=100),"Fuerte","")))</f>
        <v/>
      </c>
      <c r="T40" s="35"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35" t="str">
        <f t="shared" ref="U40:U41" si="42">IF(OR(T40="",T40="Finalice la valoración del control para emitir su calificación"),"",IF(T40&lt;96,"Debe establecer un plan de acción en la hoja No. 7, que permita tener un control bien diseñado.","No debe establecer un plan de acción para mejorar el diseño del control."))</f>
        <v/>
      </c>
      <c r="V40" s="39"/>
      <c r="W40" s="35" t="str">
        <f t="shared" ref="W40:W41" si="43">IFERROR(IF(OR(S40="",MID(V40,1,SEARCH(" =",V40:V40,1)-1)=""),"",
IF(AND(S40="Fuerte",MID(V40,1,SEARCH(" =",V40:V40,1)-1)="Fuerte"),"Fuerte",
IF(AND(S40="Moderado",MID(V40,1,SEARCH(" =",V40:V40,1)-1)="Moderado"),"Moderado",
IF(OR(S40="Débil",MID(V40,1,SEARCH(" =",V40:V40,1)-1)="Débil"),"Débil",
IF(OR(S40="Fuerte",MID(V40,1,SEARCH(" =",V40:V40,1)-1)="Moderado"),"Moderado",
IF(OR(S40="Moderado",MID(V40,1,SEARCH(" =",V40:V40,1)-1)="Fuerte"),"Moderado","")))))),"")</f>
        <v/>
      </c>
      <c r="X40" s="187"/>
      <c r="Y40" s="187"/>
      <c r="Z40" s="184"/>
      <c r="AA40" s="129"/>
      <c r="AB40" s="190"/>
      <c r="AC40" s="193"/>
    </row>
    <row r="41" spans="1:45" ht="35.65" customHeight="1" x14ac:dyDescent="0.3">
      <c r="A41" s="137"/>
      <c r="B41" s="179"/>
      <c r="C41" s="136"/>
      <c r="D41" s="136"/>
      <c r="E41" s="62"/>
      <c r="F41" s="62"/>
      <c r="G41" s="62"/>
      <c r="H41" s="63"/>
      <c r="I41" s="63"/>
      <c r="J41" s="63"/>
      <c r="K41" s="64" t="str">
        <f t="shared" si="40"/>
        <v xml:space="preserve">     </v>
      </c>
      <c r="L41" s="65"/>
      <c r="M41" s="65"/>
      <c r="N41" s="65"/>
      <c r="O41" s="65"/>
      <c r="P41" s="65"/>
      <c r="Q41" s="65"/>
      <c r="R41" s="65"/>
      <c r="S41" s="35" t="str">
        <f t="shared" si="41"/>
        <v/>
      </c>
      <c r="T41" s="35"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35" t="str">
        <f t="shared" si="42"/>
        <v/>
      </c>
      <c r="V41" s="39"/>
      <c r="W41" s="35" t="str">
        <f t="shared" si="43"/>
        <v/>
      </c>
      <c r="X41" s="188"/>
      <c r="Y41" s="188"/>
      <c r="Z41" s="185"/>
      <c r="AA41" s="130"/>
      <c r="AB41" s="191"/>
      <c r="AC41" s="194"/>
    </row>
    <row r="42" spans="1:45" ht="35.65" customHeight="1" x14ac:dyDescent="0.3">
      <c r="A42" s="137">
        <v>12</v>
      </c>
      <c r="B42" s="177"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13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13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66"/>
      <c r="F42" s="66"/>
      <c r="G42" s="66"/>
      <c r="H42" s="67"/>
      <c r="I42" s="67"/>
      <c r="J42" s="67"/>
      <c r="K42" s="64" t="str">
        <f>CONCATENATE(E42," ",F42," ",G42," ",H42," ",I42," ",J42)</f>
        <v xml:space="preserve">     </v>
      </c>
      <c r="L42" s="65"/>
      <c r="M42" s="65"/>
      <c r="N42" s="65"/>
      <c r="O42" s="65"/>
      <c r="P42" s="65"/>
      <c r="Q42" s="65"/>
      <c r="R42" s="65"/>
      <c r="S42" s="35" t="str">
        <f>IF(AND(T42&gt;=0,T42&lt;=85),"Débil",
IF(AND(T42&gt;=86,T42&lt;=95),"Moderado",
IF(AND(T42&gt;=96,T42&lt;=100),"Fuerte","")))</f>
        <v/>
      </c>
      <c r="T42" s="35"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35" t="str">
        <f>IF(OR(T42="",T42="Finalice la valoración del control para emitir su calificación"),"",IF(T42&lt;96,"Debe establecer un plan de acción en la hoja No. 7, que permita tener un control bien diseñado.","No debe establecer un plan de acción para mejorar el diseño del control."))</f>
        <v/>
      </c>
      <c r="V42" s="39"/>
      <c r="W42" s="35" t="str">
        <f>IFERROR(IF(OR(S42="",MID(V42,1,SEARCH(" =",V42:V42,1)-1)=""),"",
IF(AND(S42="Fuerte",MID(V42,1,SEARCH(" =",V42:V42,1)-1)="Fuerte"),"Fuerte",
IF(AND(S42="Moderado",MID(V42,1,SEARCH(" =",V42:V42,1)-1)="Moderado"),"Moderado",
IF(OR(S42="Débil",MID(V42,1,SEARCH(" =",V42:V42,1)-1)="Débil"),"Débil",
IF(OR(S42="Fuerte",MID(V42,1,SEARCH(" =",V42:V42,1)-1)="Moderado"),"Moderado",
IF(OR(S42="Moderado",MID(V42,1,SEARCH(" =",V42:V42,1)-1)="Fuerte"),"Moderado","")))))),"")</f>
        <v/>
      </c>
      <c r="X42" s="186" t="str">
        <f>IF(AND(T42="",T43="",T44=""),"",AVERAGE(T42:T44))</f>
        <v/>
      </c>
      <c r="Y42" s="186" t="str">
        <f>IF(X42="","",
IF(X42=100,"Fuerte",
IF(X42&lt;50,"Débil",
IF(OR(X42&gt;=50,X42&lt;100),"Moderado",""))))</f>
        <v/>
      </c>
      <c r="Z42" s="183" t="str">
        <f>IF(Y42="","",IF(Y42="Fuerte","NO","SI"))</f>
        <v/>
      </c>
      <c r="AA42" s="128"/>
      <c r="AB42" s="189"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192"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8"/>
      <c r="AE42" s="8"/>
      <c r="AF42" s="8"/>
      <c r="AG42" s="8"/>
      <c r="AH42" s="8"/>
      <c r="AI42" s="8"/>
      <c r="AJ42" s="8"/>
      <c r="AK42" s="8"/>
      <c r="AL42" s="8"/>
      <c r="AM42" s="8"/>
      <c r="AN42" s="8"/>
      <c r="AO42" s="8"/>
      <c r="AP42" s="8"/>
      <c r="AQ42" s="8"/>
      <c r="AR42" s="8"/>
      <c r="AS42" s="8"/>
    </row>
    <row r="43" spans="1:45" ht="35.65" customHeight="1" x14ac:dyDescent="0.3">
      <c r="A43" s="137"/>
      <c r="B43" s="178"/>
      <c r="C43" s="135"/>
      <c r="D43" s="135"/>
      <c r="E43" s="62"/>
      <c r="F43" s="62"/>
      <c r="G43" s="62"/>
      <c r="H43" s="63"/>
      <c r="I43" s="63"/>
      <c r="J43" s="63"/>
      <c r="K43" s="64" t="str">
        <f t="shared" ref="K43:K44" si="44">CONCATENATE(E43," ",F43," ",G43," ",H43," ",I43," ",J43)</f>
        <v xml:space="preserve">     </v>
      </c>
      <c r="L43" s="65"/>
      <c r="M43" s="65"/>
      <c r="N43" s="65"/>
      <c r="O43" s="65"/>
      <c r="P43" s="65"/>
      <c r="Q43" s="65"/>
      <c r="R43" s="65"/>
      <c r="S43" s="35" t="str">
        <f t="shared" ref="S43:S44" si="45">IF(AND(T43&gt;=0,T43&lt;=85),"Débil",
IF(AND(T43&gt;=86,T43&lt;=95),"Moderado",
IF(AND(T43&gt;=96,T43&lt;=100),"Fuerte","")))</f>
        <v/>
      </c>
      <c r="T43" s="35"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35" t="str">
        <f t="shared" ref="U43:U44" si="46">IF(OR(T43="",T43="Finalice la valoración del control para emitir su calificación"),"",IF(T43&lt;96,"Debe establecer un plan de acción en la hoja No. 7, que permita tener un control bien diseñado.","No debe establecer un plan de acción para mejorar el diseño del control."))</f>
        <v/>
      </c>
      <c r="V43" s="39"/>
      <c r="W43" s="35" t="str">
        <f t="shared" ref="W43:W44" si="47">IFERROR(IF(OR(S43="",MID(V43,1,SEARCH(" =",V43:V43,1)-1)=""),"",
IF(AND(S43="Fuerte",MID(V43,1,SEARCH(" =",V43:V43,1)-1)="Fuerte"),"Fuerte",
IF(AND(S43="Moderado",MID(V43,1,SEARCH(" =",V43:V43,1)-1)="Moderado"),"Moderado",
IF(OR(S43="Débil",MID(V43,1,SEARCH(" =",V43:V43,1)-1)="Débil"),"Débil",
IF(OR(S43="Fuerte",MID(V43,1,SEARCH(" =",V43:V43,1)-1)="Moderado"),"Moderado",
IF(OR(S43="Moderado",MID(V43,1,SEARCH(" =",V43:V43,1)-1)="Fuerte"),"Moderado","")))))),"")</f>
        <v/>
      </c>
      <c r="X43" s="187"/>
      <c r="Y43" s="187"/>
      <c r="Z43" s="184"/>
      <c r="AA43" s="129"/>
      <c r="AB43" s="190"/>
      <c r="AC43" s="193"/>
    </row>
    <row r="44" spans="1:45" ht="35.65" customHeight="1" x14ac:dyDescent="0.3">
      <c r="A44" s="137"/>
      <c r="B44" s="179"/>
      <c r="C44" s="136"/>
      <c r="D44" s="136"/>
      <c r="E44" s="62"/>
      <c r="F44" s="62"/>
      <c r="G44" s="62"/>
      <c r="H44" s="63"/>
      <c r="I44" s="63"/>
      <c r="J44" s="63"/>
      <c r="K44" s="64" t="str">
        <f t="shared" si="44"/>
        <v xml:space="preserve">     </v>
      </c>
      <c r="L44" s="65"/>
      <c r="M44" s="65"/>
      <c r="N44" s="65"/>
      <c r="O44" s="65"/>
      <c r="P44" s="65"/>
      <c r="Q44" s="65"/>
      <c r="R44" s="65"/>
      <c r="S44" s="35" t="str">
        <f t="shared" si="45"/>
        <v/>
      </c>
      <c r="T44" s="35"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35" t="str">
        <f t="shared" si="46"/>
        <v/>
      </c>
      <c r="V44" s="39"/>
      <c r="W44" s="35" t="str">
        <f t="shared" si="47"/>
        <v/>
      </c>
      <c r="X44" s="188"/>
      <c r="Y44" s="188"/>
      <c r="Z44" s="185"/>
      <c r="AA44" s="130"/>
      <c r="AB44" s="191"/>
      <c r="AC44" s="194"/>
    </row>
    <row r="45" spans="1:45" ht="35.65" customHeight="1" x14ac:dyDescent="0.3">
      <c r="A45" s="137">
        <v>13</v>
      </c>
      <c r="B45" s="177"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13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13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66"/>
      <c r="F45" s="66"/>
      <c r="G45" s="66"/>
      <c r="H45" s="67"/>
      <c r="I45" s="67"/>
      <c r="J45" s="67"/>
      <c r="K45" s="64" t="str">
        <f>CONCATENATE(E45," ",F45," ",G45," ",H45," ",I45," ",J45)</f>
        <v xml:space="preserve">     </v>
      </c>
      <c r="L45" s="65"/>
      <c r="M45" s="65"/>
      <c r="N45" s="65"/>
      <c r="O45" s="65"/>
      <c r="P45" s="65"/>
      <c r="Q45" s="65"/>
      <c r="R45" s="65"/>
      <c r="S45" s="35" t="str">
        <f>IF(AND(T45&gt;=0,T45&lt;=85),"Débil",
IF(AND(T45&gt;=86,T45&lt;=95),"Moderado",
IF(AND(T45&gt;=96,T45&lt;=100),"Fuerte","")))</f>
        <v/>
      </c>
      <c r="T45" s="35"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35" t="str">
        <f>IF(OR(T45="",T45="Finalice la valoración del control para emitir su calificación"),"",IF(T45&lt;96,"Debe establecer un plan de acción en la hoja No. 7, que permita tener un control bien diseñado.","No debe establecer un plan de acción para mejorar el diseño del control."))</f>
        <v/>
      </c>
      <c r="V45" s="39"/>
      <c r="W45" s="35" t="str">
        <f>IFERROR(IF(OR(S45="",MID(V45,1,SEARCH(" =",V45:V45,1)-1)=""),"",
IF(AND(S45="Fuerte",MID(V45,1,SEARCH(" =",V45:V45,1)-1)="Fuerte"),"Fuerte",
IF(AND(S45="Moderado",MID(V45,1,SEARCH(" =",V45:V45,1)-1)="Moderado"),"Moderado",
IF(OR(S45="Débil",MID(V45,1,SEARCH(" =",V45:V45,1)-1)="Débil"),"Débil",
IF(OR(S45="Fuerte",MID(V45,1,SEARCH(" =",V45:V45,1)-1)="Moderado"),"Moderado",
IF(OR(S45="Moderado",MID(V45,1,SEARCH(" =",V45:V45,1)-1)="Fuerte"),"Moderado","")))))),"")</f>
        <v/>
      </c>
      <c r="X45" s="186" t="str">
        <f>IF(AND(T45="",T46="",T47=""),"",AVERAGE(T45:T47))</f>
        <v/>
      </c>
      <c r="Y45" s="186" t="str">
        <f>IF(X45="","",
IF(X45=100,"Fuerte",
IF(X45&lt;50,"Débil",
IF(OR(X45&gt;=50,X45&lt;100),"Moderado",""))))</f>
        <v/>
      </c>
      <c r="Z45" s="183" t="str">
        <f>IF(Y45="","",IF(Y45="Fuerte","NO","SI"))</f>
        <v/>
      </c>
      <c r="AA45" s="128"/>
      <c r="AB45" s="189"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192"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8"/>
      <c r="AE45" s="8"/>
      <c r="AF45" s="8"/>
      <c r="AG45" s="8"/>
      <c r="AH45" s="8"/>
      <c r="AI45" s="8"/>
      <c r="AJ45" s="8"/>
      <c r="AK45" s="8"/>
      <c r="AL45" s="8"/>
      <c r="AM45" s="8"/>
      <c r="AN45" s="8"/>
      <c r="AO45" s="8"/>
      <c r="AP45" s="8"/>
      <c r="AQ45" s="8"/>
      <c r="AR45" s="8"/>
      <c r="AS45" s="8"/>
    </row>
    <row r="46" spans="1:45" ht="35.65" customHeight="1" x14ac:dyDescent="0.3">
      <c r="A46" s="137"/>
      <c r="B46" s="178"/>
      <c r="C46" s="135"/>
      <c r="D46" s="135"/>
      <c r="E46" s="62"/>
      <c r="F46" s="62"/>
      <c r="G46" s="62"/>
      <c r="H46" s="63"/>
      <c r="I46" s="63"/>
      <c r="J46" s="63"/>
      <c r="K46" s="64" t="str">
        <f t="shared" ref="K46:K47" si="48">CONCATENATE(E46," ",F46," ",G46," ",H46," ",I46," ",J46)</f>
        <v xml:space="preserve">     </v>
      </c>
      <c r="L46" s="65"/>
      <c r="M46" s="65"/>
      <c r="N46" s="65"/>
      <c r="O46" s="65"/>
      <c r="P46" s="65"/>
      <c r="Q46" s="65"/>
      <c r="R46" s="65"/>
      <c r="S46" s="35" t="str">
        <f t="shared" ref="S46:S47" si="49">IF(AND(T46&gt;=0,T46&lt;=85),"Débil",
IF(AND(T46&gt;=86,T46&lt;=95),"Moderado",
IF(AND(T46&gt;=96,T46&lt;=100),"Fuerte","")))</f>
        <v/>
      </c>
      <c r="T46" s="35"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35" t="str">
        <f t="shared" ref="U46:U47" si="50">IF(OR(T46="",T46="Finalice la valoración del control para emitir su calificación"),"",IF(T46&lt;96,"Debe establecer un plan de acción en la hoja No. 7, que permita tener un control bien diseñado.","No debe establecer un plan de acción para mejorar el diseño del control."))</f>
        <v/>
      </c>
      <c r="V46" s="39"/>
      <c r="W46" s="35" t="str">
        <f t="shared" ref="W46:W47" si="51">IFERROR(IF(OR(S46="",MID(V46,1,SEARCH(" =",V46:V46,1)-1)=""),"",
IF(AND(S46="Fuerte",MID(V46,1,SEARCH(" =",V46:V46,1)-1)="Fuerte"),"Fuerte",
IF(AND(S46="Moderado",MID(V46,1,SEARCH(" =",V46:V46,1)-1)="Moderado"),"Moderado",
IF(OR(S46="Débil",MID(V46,1,SEARCH(" =",V46:V46,1)-1)="Débil"),"Débil",
IF(OR(S46="Fuerte",MID(V46,1,SEARCH(" =",V46:V46,1)-1)="Moderado"),"Moderado",
IF(OR(S46="Moderado",MID(V46,1,SEARCH(" =",V46:V46,1)-1)="Fuerte"),"Moderado","")))))),"")</f>
        <v/>
      </c>
      <c r="X46" s="187"/>
      <c r="Y46" s="187"/>
      <c r="Z46" s="184"/>
      <c r="AA46" s="129"/>
      <c r="AB46" s="190"/>
      <c r="AC46" s="193"/>
    </row>
    <row r="47" spans="1:45" ht="35.65" customHeight="1" x14ac:dyDescent="0.3">
      <c r="A47" s="137"/>
      <c r="B47" s="179"/>
      <c r="C47" s="136"/>
      <c r="D47" s="136"/>
      <c r="E47" s="62"/>
      <c r="F47" s="62"/>
      <c r="G47" s="62"/>
      <c r="H47" s="63"/>
      <c r="I47" s="63"/>
      <c r="J47" s="63"/>
      <c r="K47" s="64" t="str">
        <f t="shared" si="48"/>
        <v xml:space="preserve">     </v>
      </c>
      <c r="L47" s="65"/>
      <c r="M47" s="65"/>
      <c r="N47" s="65"/>
      <c r="O47" s="65"/>
      <c r="P47" s="65"/>
      <c r="Q47" s="65"/>
      <c r="R47" s="65"/>
      <c r="S47" s="35" t="str">
        <f t="shared" si="49"/>
        <v/>
      </c>
      <c r="T47" s="35"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35" t="str">
        <f t="shared" si="50"/>
        <v/>
      </c>
      <c r="V47" s="39"/>
      <c r="W47" s="35" t="str">
        <f t="shared" si="51"/>
        <v/>
      </c>
      <c r="X47" s="188"/>
      <c r="Y47" s="188"/>
      <c r="Z47" s="185"/>
      <c r="AA47" s="130"/>
      <c r="AB47" s="191"/>
      <c r="AC47" s="194"/>
    </row>
    <row r="48" spans="1:45" ht="35.65" customHeight="1" x14ac:dyDescent="0.3">
      <c r="A48" s="137">
        <v>14</v>
      </c>
      <c r="B48" s="177"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13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13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66"/>
      <c r="F48" s="66"/>
      <c r="G48" s="66"/>
      <c r="H48" s="67"/>
      <c r="I48" s="67"/>
      <c r="J48" s="67"/>
      <c r="K48" s="64" t="str">
        <f>CONCATENATE(E48," ",F48," ",G48," ",H48," ",I48," ",J48)</f>
        <v xml:space="preserve">     </v>
      </c>
      <c r="L48" s="65"/>
      <c r="M48" s="65"/>
      <c r="N48" s="65"/>
      <c r="O48" s="65"/>
      <c r="P48" s="65"/>
      <c r="Q48" s="65"/>
      <c r="R48" s="65"/>
      <c r="S48" s="35" t="str">
        <f>IF(AND(T48&gt;=0,T48&lt;=85),"Débil",
IF(AND(T48&gt;=86,T48&lt;=95),"Moderado",
IF(AND(T48&gt;=96,T48&lt;=100),"Fuerte","")))</f>
        <v/>
      </c>
      <c r="T48" s="35"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35" t="str">
        <f>IF(OR(T48="",T48="Finalice la valoración del control para emitir su calificación"),"",IF(T48&lt;96,"Debe establecer un plan de acción en la hoja No. 7, que permita tener un control bien diseñado.","No debe establecer un plan de acción para mejorar el diseño del control."))</f>
        <v/>
      </c>
      <c r="V48" s="39"/>
      <c r="W48" s="35" t="str">
        <f>IFERROR(IF(OR(S48="",MID(V48,1,SEARCH(" =",V48:V48,1)-1)=""),"",
IF(AND(S48="Fuerte",MID(V48,1,SEARCH(" =",V48:V48,1)-1)="Fuerte"),"Fuerte",
IF(AND(S48="Moderado",MID(V48,1,SEARCH(" =",V48:V48,1)-1)="Moderado"),"Moderado",
IF(OR(S48="Débil",MID(V48,1,SEARCH(" =",V48:V48,1)-1)="Débil"),"Débil",
IF(OR(S48="Fuerte",MID(V48,1,SEARCH(" =",V48:V48,1)-1)="Moderado"),"Moderado",
IF(OR(S48="Moderado",MID(V48,1,SEARCH(" =",V48:V48,1)-1)="Fuerte"),"Moderado","")))))),"")</f>
        <v/>
      </c>
      <c r="X48" s="186" t="str">
        <f>IF(AND(T48="",T49="",T50=""),"",AVERAGE(T48:T50))</f>
        <v/>
      </c>
      <c r="Y48" s="186" t="str">
        <f>IF(X48="","",
IF(X48=100,"Fuerte",
IF(X48&lt;50,"Débil",
IF(OR(X48&gt;=50,X48&lt;100),"Moderado",""))))</f>
        <v/>
      </c>
      <c r="Z48" s="183" t="str">
        <f>IF(Y48="","",IF(Y48="Fuerte","NO","SI"))</f>
        <v/>
      </c>
      <c r="AA48" s="128"/>
      <c r="AB48" s="189"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192"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8"/>
      <c r="AE48" s="8"/>
      <c r="AF48" s="8"/>
      <c r="AG48" s="8"/>
      <c r="AH48" s="8"/>
      <c r="AI48" s="8"/>
      <c r="AJ48" s="8"/>
      <c r="AK48" s="8"/>
      <c r="AL48" s="8"/>
      <c r="AM48" s="8"/>
      <c r="AN48" s="8"/>
      <c r="AO48" s="8"/>
      <c r="AP48" s="8"/>
      <c r="AQ48" s="8"/>
      <c r="AR48" s="8"/>
      <c r="AS48" s="8"/>
    </row>
    <row r="49" spans="1:45" ht="35.65" customHeight="1" x14ac:dyDescent="0.3">
      <c r="A49" s="137"/>
      <c r="B49" s="178"/>
      <c r="C49" s="135"/>
      <c r="D49" s="135"/>
      <c r="E49" s="62"/>
      <c r="F49" s="62"/>
      <c r="G49" s="62"/>
      <c r="H49" s="63"/>
      <c r="I49" s="63"/>
      <c r="J49" s="63"/>
      <c r="K49" s="64" t="str">
        <f t="shared" ref="K49:K50" si="52">CONCATENATE(E49," ",F49," ",G49," ",H49," ",I49," ",J49)</f>
        <v xml:space="preserve">     </v>
      </c>
      <c r="L49" s="65"/>
      <c r="M49" s="65"/>
      <c r="N49" s="65"/>
      <c r="O49" s="65"/>
      <c r="P49" s="65"/>
      <c r="Q49" s="65"/>
      <c r="R49" s="65"/>
      <c r="S49" s="35" t="str">
        <f t="shared" ref="S49:S50" si="53">IF(AND(T49&gt;=0,T49&lt;=85),"Débil",
IF(AND(T49&gt;=86,T49&lt;=95),"Moderado",
IF(AND(T49&gt;=96,T49&lt;=100),"Fuerte","")))</f>
        <v/>
      </c>
      <c r="T49" s="35"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35" t="str">
        <f t="shared" ref="U49:U50" si="54">IF(OR(T49="",T49="Finalice la valoración del control para emitir su calificación"),"",IF(T49&lt;96,"Debe establecer un plan de acción en la hoja No. 7, que permita tener un control bien diseñado.","No debe establecer un plan de acción para mejorar el diseño del control."))</f>
        <v/>
      </c>
      <c r="V49" s="39"/>
      <c r="W49" s="35" t="str">
        <f t="shared" ref="W49:W50" si="55">IFERROR(IF(OR(S49="",MID(V49,1,SEARCH(" =",V49:V49,1)-1)=""),"",
IF(AND(S49="Fuerte",MID(V49,1,SEARCH(" =",V49:V49,1)-1)="Fuerte"),"Fuerte",
IF(AND(S49="Moderado",MID(V49,1,SEARCH(" =",V49:V49,1)-1)="Moderado"),"Moderado",
IF(OR(S49="Débil",MID(V49,1,SEARCH(" =",V49:V49,1)-1)="Débil"),"Débil",
IF(OR(S49="Fuerte",MID(V49,1,SEARCH(" =",V49:V49,1)-1)="Moderado"),"Moderado",
IF(OR(S49="Moderado",MID(V49,1,SEARCH(" =",V49:V49,1)-1)="Fuerte"),"Moderado","")))))),"")</f>
        <v/>
      </c>
      <c r="X49" s="187"/>
      <c r="Y49" s="187"/>
      <c r="Z49" s="184"/>
      <c r="AA49" s="129"/>
      <c r="AB49" s="190"/>
      <c r="AC49" s="193"/>
    </row>
    <row r="50" spans="1:45" ht="35.65" customHeight="1" x14ac:dyDescent="0.3">
      <c r="A50" s="137"/>
      <c r="B50" s="179"/>
      <c r="C50" s="136"/>
      <c r="D50" s="136"/>
      <c r="E50" s="62"/>
      <c r="F50" s="62"/>
      <c r="G50" s="62"/>
      <c r="H50" s="63"/>
      <c r="I50" s="63"/>
      <c r="J50" s="63"/>
      <c r="K50" s="64" t="str">
        <f t="shared" si="52"/>
        <v xml:space="preserve">     </v>
      </c>
      <c r="L50" s="65"/>
      <c r="M50" s="65"/>
      <c r="N50" s="65"/>
      <c r="O50" s="65"/>
      <c r="P50" s="65"/>
      <c r="Q50" s="65"/>
      <c r="R50" s="65"/>
      <c r="S50" s="35" t="str">
        <f t="shared" si="53"/>
        <v/>
      </c>
      <c r="T50" s="35"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35" t="str">
        <f t="shared" si="54"/>
        <v/>
      </c>
      <c r="V50" s="39"/>
      <c r="W50" s="35" t="str">
        <f t="shared" si="55"/>
        <v/>
      </c>
      <c r="X50" s="188"/>
      <c r="Y50" s="188"/>
      <c r="Z50" s="185"/>
      <c r="AA50" s="130"/>
      <c r="AB50" s="191"/>
      <c r="AC50" s="194"/>
    </row>
    <row r="51" spans="1:45" ht="35.65" customHeight="1" x14ac:dyDescent="0.3">
      <c r="A51" s="137">
        <v>15</v>
      </c>
      <c r="B51" s="177"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13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13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66"/>
      <c r="F51" s="66"/>
      <c r="G51" s="66"/>
      <c r="H51" s="67"/>
      <c r="I51" s="67"/>
      <c r="J51" s="67"/>
      <c r="K51" s="64" t="str">
        <f>CONCATENATE(E51," ",F51," ",G51," ",H51," ",I51," ",J51)</f>
        <v xml:space="preserve">     </v>
      </c>
      <c r="L51" s="65"/>
      <c r="M51" s="65"/>
      <c r="N51" s="65"/>
      <c r="O51" s="65"/>
      <c r="P51" s="65"/>
      <c r="Q51" s="65"/>
      <c r="R51" s="65"/>
      <c r="S51" s="35" t="str">
        <f>IF(AND(T51&gt;=0,T51&lt;=85),"Débil",
IF(AND(T51&gt;=86,T51&lt;=95),"Moderado",
IF(AND(T51&gt;=96,T51&lt;=100),"Fuerte","")))</f>
        <v/>
      </c>
      <c r="T51" s="35"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35" t="str">
        <f>IF(OR(T51="",T51="Finalice la valoración del control para emitir su calificación"),"",IF(T51&lt;96,"Debe establecer un plan de acción en la hoja No. 7, que permita tener un control bien diseñado.","No debe establecer un plan de acción para mejorar el diseño del control."))</f>
        <v/>
      </c>
      <c r="V51" s="39"/>
      <c r="W51" s="35" t="str">
        <f>IFERROR(IF(OR(S51="",MID(V51,1,SEARCH(" =",V51:V51,1)-1)=""),"",
IF(AND(S51="Fuerte",MID(V51,1,SEARCH(" =",V51:V51,1)-1)="Fuerte"),"Fuerte",
IF(AND(S51="Moderado",MID(V51,1,SEARCH(" =",V51:V51,1)-1)="Moderado"),"Moderado",
IF(OR(S51="Débil",MID(V51,1,SEARCH(" =",V51:V51,1)-1)="Débil"),"Débil",
IF(OR(S51="Fuerte",MID(V51,1,SEARCH(" =",V51:V51,1)-1)="Moderado"),"Moderado",
IF(OR(S51="Moderado",MID(V51,1,SEARCH(" =",V51:V51,1)-1)="Fuerte"),"Moderado","")))))),"")</f>
        <v/>
      </c>
      <c r="X51" s="186" t="str">
        <f>IF(AND(T51="",T52="",T53=""),"",AVERAGE(T51:T53))</f>
        <v/>
      </c>
      <c r="Y51" s="186" t="str">
        <f>IF(X51="","",
IF(X51=100,"Fuerte",
IF(X51&lt;50,"Débil",
IF(OR(X51&gt;=50,X51&lt;100),"Moderado",""))))</f>
        <v/>
      </c>
      <c r="Z51" s="183" t="str">
        <f>IF(Y51="","",IF(Y51="Fuerte","NO","SI"))</f>
        <v/>
      </c>
      <c r="AA51" s="128"/>
      <c r="AB51" s="189"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192"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8"/>
      <c r="AE51" s="8"/>
      <c r="AF51" s="8"/>
      <c r="AG51" s="8"/>
      <c r="AH51" s="8"/>
      <c r="AI51" s="8"/>
      <c r="AJ51" s="8"/>
      <c r="AK51" s="8"/>
      <c r="AL51" s="8"/>
      <c r="AM51" s="8"/>
      <c r="AN51" s="8"/>
      <c r="AO51" s="8"/>
      <c r="AP51" s="8"/>
      <c r="AQ51" s="8"/>
      <c r="AR51" s="8"/>
      <c r="AS51" s="8"/>
    </row>
    <row r="52" spans="1:45" ht="35.65" customHeight="1" x14ac:dyDescent="0.3">
      <c r="A52" s="137"/>
      <c r="B52" s="178"/>
      <c r="C52" s="135"/>
      <c r="D52" s="135"/>
      <c r="E52" s="62"/>
      <c r="F52" s="62"/>
      <c r="G52" s="62"/>
      <c r="H52" s="63"/>
      <c r="I52" s="63"/>
      <c r="J52" s="63"/>
      <c r="K52" s="64" t="str">
        <f t="shared" ref="K52:K53" si="56">CONCATENATE(E52," ",F52," ",G52," ",H52," ",I52," ",J52)</f>
        <v xml:space="preserve">     </v>
      </c>
      <c r="L52" s="65"/>
      <c r="M52" s="65"/>
      <c r="N52" s="65"/>
      <c r="O52" s="65"/>
      <c r="P52" s="65"/>
      <c r="Q52" s="65"/>
      <c r="R52" s="65"/>
      <c r="S52" s="35" t="str">
        <f t="shared" ref="S52:S53" si="57">IF(AND(T52&gt;=0,T52&lt;=85),"Débil",
IF(AND(T52&gt;=86,T52&lt;=95),"Moderado",
IF(AND(T52&gt;=96,T52&lt;=100),"Fuerte","")))</f>
        <v/>
      </c>
      <c r="T52" s="35"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35" t="str">
        <f t="shared" ref="U52:U53" si="58">IF(OR(T52="",T52="Finalice la valoración del control para emitir su calificación"),"",IF(T52&lt;96,"Debe establecer un plan de acción en la hoja No. 7, que permita tener un control bien diseñado.","No debe establecer un plan de acción para mejorar el diseño del control."))</f>
        <v/>
      </c>
      <c r="V52" s="39"/>
      <c r="W52" s="35" t="str">
        <f t="shared" ref="W52:W53" si="59">IFERROR(IF(OR(S52="",MID(V52,1,SEARCH(" =",V52:V52,1)-1)=""),"",
IF(AND(S52="Fuerte",MID(V52,1,SEARCH(" =",V52:V52,1)-1)="Fuerte"),"Fuerte",
IF(AND(S52="Moderado",MID(V52,1,SEARCH(" =",V52:V52,1)-1)="Moderado"),"Moderado",
IF(OR(S52="Débil",MID(V52,1,SEARCH(" =",V52:V52,1)-1)="Débil"),"Débil",
IF(OR(S52="Fuerte",MID(V52,1,SEARCH(" =",V52:V52,1)-1)="Moderado"),"Moderado",
IF(OR(S52="Moderado",MID(V52,1,SEARCH(" =",V52:V52,1)-1)="Fuerte"),"Moderado","")))))),"")</f>
        <v/>
      </c>
      <c r="X52" s="187"/>
      <c r="Y52" s="187"/>
      <c r="Z52" s="184"/>
      <c r="AA52" s="129"/>
      <c r="AB52" s="190"/>
      <c r="AC52" s="193"/>
    </row>
    <row r="53" spans="1:45" ht="35.65" customHeight="1" x14ac:dyDescent="0.3">
      <c r="A53" s="137"/>
      <c r="B53" s="179"/>
      <c r="C53" s="136"/>
      <c r="D53" s="136"/>
      <c r="E53" s="62"/>
      <c r="F53" s="62"/>
      <c r="G53" s="62"/>
      <c r="H53" s="63"/>
      <c r="I53" s="63"/>
      <c r="J53" s="63"/>
      <c r="K53" s="64" t="str">
        <f t="shared" si="56"/>
        <v xml:space="preserve">     </v>
      </c>
      <c r="L53" s="65"/>
      <c r="M53" s="65"/>
      <c r="N53" s="65"/>
      <c r="O53" s="65"/>
      <c r="P53" s="65"/>
      <c r="Q53" s="65"/>
      <c r="R53" s="65"/>
      <c r="S53" s="35" t="str">
        <f t="shared" si="57"/>
        <v/>
      </c>
      <c r="T53" s="35"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35" t="str">
        <f t="shared" si="58"/>
        <v/>
      </c>
      <c r="V53" s="39"/>
      <c r="W53" s="35" t="str">
        <f t="shared" si="59"/>
        <v/>
      </c>
      <c r="X53" s="188"/>
      <c r="Y53" s="188"/>
      <c r="Z53" s="185"/>
      <c r="AA53" s="130"/>
      <c r="AB53" s="191"/>
      <c r="AC53" s="194"/>
    </row>
    <row r="54" spans="1:45" ht="35.65" customHeight="1" x14ac:dyDescent="0.3">
      <c r="A54" s="137">
        <v>16</v>
      </c>
      <c r="B54" s="177"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13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13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66"/>
      <c r="F54" s="66"/>
      <c r="G54" s="66"/>
      <c r="H54" s="67"/>
      <c r="I54" s="67"/>
      <c r="J54" s="67"/>
      <c r="K54" s="64" t="str">
        <f>CONCATENATE(E54," ",F54," ",G54," ",H54," ",I54," ",J54)</f>
        <v xml:space="preserve">     </v>
      </c>
      <c r="L54" s="65"/>
      <c r="M54" s="65"/>
      <c r="N54" s="65"/>
      <c r="O54" s="65"/>
      <c r="P54" s="65"/>
      <c r="Q54" s="65"/>
      <c r="R54" s="65"/>
      <c r="S54" s="35" t="str">
        <f>IF(AND(T54&gt;=0,T54&lt;=85),"Débil",
IF(AND(T54&gt;=86,T54&lt;=95),"Moderado",
IF(AND(T54&gt;=96,T54&lt;=100),"Fuerte","")))</f>
        <v/>
      </c>
      <c r="T54" s="35"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35" t="str">
        <f>IF(OR(T54="",T54="Finalice la valoración del control para emitir su calificación"),"",IF(T54&lt;96,"Debe establecer un plan de acción en la hoja No. 7, que permita tener un control bien diseñado.","No debe establecer un plan de acción para mejorar el diseño del control."))</f>
        <v/>
      </c>
      <c r="V54" s="39"/>
      <c r="W54" s="35" t="str">
        <f>IFERROR(IF(OR(S54="",MID(V54,1,SEARCH(" =",V54:V54,1)-1)=""),"",
IF(AND(S54="Fuerte",MID(V54,1,SEARCH(" =",V54:V54,1)-1)="Fuerte"),"Fuerte",
IF(AND(S54="Moderado",MID(V54,1,SEARCH(" =",V54:V54,1)-1)="Moderado"),"Moderado",
IF(OR(S54="Débil",MID(V54,1,SEARCH(" =",V54:V54,1)-1)="Débil"),"Débil",
IF(OR(S54="Fuerte",MID(V54,1,SEARCH(" =",V54:V54,1)-1)="Moderado"),"Moderado",
IF(OR(S54="Moderado",MID(V54,1,SEARCH(" =",V54:V54,1)-1)="Fuerte"),"Moderado","")))))),"")</f>
        <v/>
      </c>
      <c r="X54" s="186" t="str">
        <f>IF(AND(T54="",T55="",T56=""),"",AVERAGE(T54:T56))</f>
        <v/>
      </c>
      <c r="Y54" s="186" t="str">
        <f>IF(X54="","",
IF(X54=100,"Fuerte",
IF(X54&lt;50,"Débil",
IF(OR(X54&gt;=50,X54&lt;100),"Moderado",""))))</f>
        <v/>
      </c>
      <c r="Z54" s="183" t="str">
        <f>IF(Y54="","",IF(Y54="Fuerte","NO","SI"))</f>
        <v/>
      </c>
      <c r="AA54" s="128"/>
      <c r="AB54" s="189"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192"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8"/>
      <c r="AE54" s="8"/>
      <c r="AF54" s="8"/>
      <c r="AG54" s="8"/>
      <c r="AH54" s="8"/>
      <c r="AI54" s="8"/>
      <c r="AJ54" s="8"/>
      <c r="AK54" s="8"/>
      <c r="AL54" s="8"/>
      <c r="AM54" s="8"/>
      <c r="AN54" s="8"/>
      <c r="AO54" s="8"/>
      <c r="AP54" s="8"/>
      <c r="AQ54" s="8"/>
      <c r="AR54" s="8"/>
      <c r="AS54" s="8"/>
    </row>
    <row r="55" spans="1:45" ht="35.65" customHeight="1" x14ac:dyDescent="0.3">
      <c r="A55" s="137"/>
      <c r="B55" s="178"/>
      <c r="C55" s="135"/>
      <c r="D55" s="135"/>
      <c r="E55" s="62"/>
      <c r="F55" s="62"/>
      <c r="G55" s="62"/>
      <c r="H55" s="63"/>
      <c r="I55" s="63"/>
      <c r="J55" s="63"/>
      <c r="K55" s="64" t="str">
        <f t="shared" ref="K55:K56" si="60">CONCATENATE(E55," ",F55," ",G55," ",H55," ",I55," ",J55)</f>
        <v xml:space="preserve">     </v>
      </c>
      <c r="L55" s="65"/>
      <c r="M55" s="65"/>
      <c r="N55" s="65"/>
      <c r="O55" s="65"/>
      <c r="P55" s="65"/>
      <c r="Q55" s="65"/>
      <c r="R55" s="65"/>
      <c r="S55" s="35" t="str">
        <f t="shared" ref="S55:S56" si="61">IF(AND(T55&gt;=0,T55&lt;=85),"Débil",
IF(AND(T55&gt;=86,T55&lt;=95),"Moderado",
IF(AND(T55&gt;=96,T55&lt;=100),"Fuerte","")))</f>
        <v/>
      </c>
      <c r="T55" s="35"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35" t="str">
        <f t="shared" ref="U55:U56" si="62">IF(OR(T55="",T55="Finalice la valoración del control para emitir su calificación"),"",IF(T55&lt;96,"Debe establecer un plan de acción en la hoja No. 7, que permita tener un control bien diseñado.","No debe establecer un plan de acción para mejorar el diseño del control."))</f>
        <v/>
      </c>
      <c r="V55" s="39"/>
      <c r="W55" s="35" t="str">
        <f t="shared" ref="W55:W56" si="63">IFERROR(IF(OR(S55="",MID(V55,1,SEARCH(" =",V55:V55,1)-1)=""),"",
IF(AND(S55="Fuerte",MID(V55,1,SEARCH(" =",V55:V55,1)-1)="Fuerte"),"Fuerte",
IF(AND(S55="Moderado",MID(V55,1,SEARCH(" =",V55:V55,1)-1)="Moderado"),"Moderado",
IF(OR(S55="Débil",MID(V55,1,SEARCH(" =",V55:V55,1)-1)="Débil"),"Débil",
IF(OR(S55="Fuerte",MID(V55,1,SEARCH(" =",V55:V55,1)-1)="Moderado"),"Moderado",
IF(OR(S55="Moderado",MID(V55,1,SEARCH(" =",V55:V55,1)-1)="Fuerte"),"Moderado","")))))),"")</f>
        <v/>
      </c>
      <c r="X55" s="187"/>
      <c r="Y55" s="187"/>
      <c r="Z55" s="184"/>
      <c r="AA55" s="129"/>
      <c r="AB55" s="190"/>
      <c r="AC55" s="193"/>
    </row>
    <row r="56" spans="1:45" ht="35.65" customHeight="1" x14ac:dyDescent="0.3">
      <c r="A56" s="137"/>
      <c r="B56" s="179"/>
      <c r="C56" s="136"/>
      <c r="D56" s="136"/>
      <c r="E56" s="62"/>
      <c r="F56" s="62"/>
      <c r="G56" s="62"/>
      <c r="H56" s="63"/>
      <c r="I56" s="63"/>
      <c r="J56" s="63"/>
      <c r="K56" s="64" t="str">
        <f t="shared" si="60"/>
        <v xml:space="preserve">     </v>
      </c>
      <c r="L56" s="65"/>
      <c r="M56" s="65"/>
      <c r="N56" s="65"/>
      <c r="O56" s="65"/>
      <c r="P56" s="65"/>
      <c r="Q56" s="65"/>
      <c r="R56" s="65"/>
      <c r="S56" s="35" t="str">
        <f t="shared" si="61"/>
        <v/>
      </c>
      <c r="T56" s="35"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35" t="str">
        <f t="shared" si="62"/>
        <v/>
      </c>
      <c r="V56" s="39"/>
      <c r="W56" s="35" t="str">
        <f t="shared" si="63"/>
        <v/>
      </c>
      <c r="X56" s="188"/>
      <c r="Y56" s="188"/>
      <c r="Z56" s="185"/>
      <c r="AA56" s="130"/>
      <c r="AB56" s="191"/>
      <c r="AC56" s="194"/>
    </row>
    <row r="57" spans="1:45" ht="35.65" customHeight="1" x14ac:dyDescent="0.3">
      <c r="A57" s="137">
        <v>17</v>
      </c>
      <c r="B57" s="177"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13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13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66"/>
      <c r="F57" s="66"/>
      <c r="G57" s="66"/>
      <c r="H57" s="67"/>
      <c r="I57" s="67"/>
      <c r="J57" s="67"/>
      <c r="K57" s="64" t="str">
        <f>CONCATENATE(E57," ",F57," ",G57," ",H57," ",I57," ",J57)</f>
        <v xml:space="preserve">     </v>
      </c>
      <c r="L57" s="65"/>
      <c r="M57" s="65"/>
      <c r="N57" s="65"/>
      <c r="O57" s="65"/>
      <c r="P57" s="65"/>
      <c r="Q57" s="65"/>
      <c r="R57" s="65"/>
      <c r="S57" s="35" t="str">
        <f>IF(AND(T57&gt;=0,T57&lt;=85),"Débil",
IF(AND(T57&gt;=86,T57&lt;=95),"Moderado",
IF(AND(T57&gt;=96,T57&lt;=100),"Fuerte","")))</f>
        <v/>
      </c>
      <c r="T57" s="35"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35" t="str">
        <f>IF(OR(T57="",T57="Finalice la valoración del control para emitir su calificación"),"",IF(T57&lt;96,"Debe establecer un plan de acción en la hoja No. 7, que permita tener un control bien diseñado.","No debe establecer un plan de acción para mejorar el diseño del control."))</f>
        <v/>
      </c>
      <c r="V57" s="39"/>
      <c r="W57" s="35" t="str">
        <f>IFERROR(IF(OR(S57="",MID(V57,1,SEARCH(" =",V57:V57,1)-1)=""),"",
IF(AND(S57="Fuerte",MID(V57,1,SEARCH(" =",V57:V57,1)-1)="Fuerte"),"Fuerte",
IF(AND(S57="Moderado",MID(V57,1,SEARCH(" =",V57:V57,1)-1)="Moderado"),"Moderado",
IF(OR(S57="Débil",MID(V57,1,SEARCH(" =",V57:V57,1)-1)="Débil"),"Débil",
IF(OR(S57="Fuerte",MID(V57,1,SEARCH(" =",V57:V57,1)-1)="Moderado"),"Moderado",
IF(OR(S57="Moderado",MID(V57,1,SEARCH(" =",V57:V57,1)-1)="Fuerte"),"Moderado","")))))),"")</f>
        <v/>
      </c>
      <c r="X57" s="186" t="str">
        <f>IF(AND(T57="",T58="",T59=""),"",AVERAGE(T57:T59))</f>
        <v/>
      </c>
      <c r="Y57" s="186" t="str">
        <f>IF(X57="","",
IF(X57=100,"Fuerte",
IF(X57&lt;50,"Débil",
IF(OR(X57&gt;=50,X57&lt;100),"Moderado",""))))</f>
        <v/>
      </c>
      <c r="Z57" s="183" t="str">
        <f>IF(Y57="","",IF(Y57="Fuerte","NO","SI"))</f>
        <v/>
      </c>
      <c r="AA57" s="128"/>
      <c r="AB57" s="189"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192"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8"/>
      <c r="AE57" s="8"/>
      <c r="AF57" s="8"/>
      <c r="AG57" s="8"/>
      <c r="AH57" s="8"/>
      <c r="AI57" s="8"/>
      <c r="AJ57" s="8"/>
      <c r="AK57" s="8"/>
      <c r="AL57" s="8"/>
      <c r="AM57" s="8"/>
      <c r="AN57" s="8"/>
      <c r="AO57" s="8"/>
      <c r="AP57" s="8"/>
      <c r="AQ57" s="8"/>
      <c r="AR57" s="8"/>
      <c r="AS57" s="8"/>
    </row>
    <row r="58" spans="1:45" ht="35.65" customHeight="1" x14ac:dyDescent="0.3">
      <c r="A58" s="137"/>
      <c r="B58" s="178"/>
      <c r="C58" s="135"/>
      <c r="D58" s="135"/>
      <c r="E58" s="62"/>
      <c r="F58" s="62"/>
      <c r="G58" s="62"/>
      <c r="H58" s="63"/>
      <c r="I58" s="63"/>
      <c r="J58" s="63"/>
      <c r="K58" s="64" t="str">
        <f t="shared" ref="K58:K59" si="64">CONCATENATE(E58," ",F58," ",G58," ",H58," ",I58," ",J58)</f>
        <v xml:space="preserve">     </v>
      </c>
      <c r="L58" s="65"/>
      <c r="M58" s="65"/>
      <c r="N58" s="65"/>
      <c r="O58" s="65"/>
      <c r="P58" s="65"/>
      <c r="Q58" s="65"/>
      <c r="R58" s="65"/>
      <c r="S58" s="35" t="str">
        <f t="shared" ref="S58:S59" si="65">IF(AND(T58&gt;=0,T58&lt;=85),"Débil",
IF(AND(T58&gt;=86,T58&lt;=95),"Moderado",
IF(AND(T58&gt;=96,T58&lt;=100),"Fuerte","")))</f>
        <v/>
      </c>
      <c r="T58" s="35"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35" t="str">
        <f t="shared" ref="U58:U59" si="66">IF(OR(T58="",T58="Finalice la valoración del control para emitir su calificación"),"",IF(T58&lt;96,"Debe establecer un plan de acción en la hoja No. 7, que permita tener un control bien diseñado.","No debe establecer un plan de acción para mejorar el diseño del control."))</f>
        <v/>
      </c>
      <c r="V58" s="39"/>
      <c r="W58" s="35" t="str">
        <f t="shared" ref="W58:W59" si="67">IFERROR(IF(OR(S58="",MID(V58,1,SEARCH(" =",V58:V58,1)-1)=""),"",
IF(AND(S58="Fuerte",MID(V58,1,SEARCH(" =",V58:V58,1)-1)="Fuerte"),"Fuerte",
IF(AND(S58="Moderado",MID(V58,1,SEARCH(" =",V58:V58,1)-1)="Moderado"),"Moderado",
IF(OR(S58="Débil",MID(V58,1,SEARCH(" =",V58:V58,1)-1)="Débil"),"Débil",
IF(OR(S58="Fuerte",MID(V58,1,SEARCH(" =",V58:V58,1)-1)="Moderado"),"Moderado",
IF(OR(S58="Moderado",MID(V58,1,SEARCH(" =",V58:V58,1)-1)="Fuerte"),"Moderado","")))))),"")</f>
        <v/>
      </c>
      <c r="X58" s="187"/>
      <c r="Y58" s="187"/>
      <c r="Z58" s="184"/>
      <c r="AA58" s="129"/>
      <c r="AB58" s="190"/>
      <c r="AC58" s="193"/>
    </row>
    <row r="59" spans="1:45" ht="35.65" customHeight="1" x14ac:dyDescent="0.3">
      <c r="A59" s="137"/>
      <c r="B59" s="179"/>
      <c r="C59" s="136"/>
      <c r="D59" s="136"/>
      <c r="E59" s="62"/>
      <c r="F59" s="62"/>
      <c r="G59" s="62"/>
      <c r="H59" s="63"/>
      <c r="I59" s="63"/>
      <c r="J59" s="63"/>
      <c r="K59" s="64" t="str">
        <f t="shared" si="64"/>
        <v xml:space="preserve">     </v>
      </c>
      <c r="L59" s="65"/>
      <c r="M59" s="65"/>
      <c r="N59" s="65"/>
      <c r="O59" s="65"/>
      <c r="P59" s="65"/>
      <c r="Q59" s="65"/>
      <c r="R59" s="65"/>
      <c r="S59" s="35" t="str">
        <f t="shared" si="65"/>
        <v/>
      </c>
      <c r="T59" s="35"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35" t="str">
        <f t="shared" si="66"/>
        <v/>
      </c>
      <c r="V59" s="39"/>
      <c r="W59" s="35" t="str">
        <f t="shared" si="67"/>
        <v/>
      </c>
      <c r="X59" s="188"/>
      <c r="Y59" s="188"/>
      <c r="Z59" s="185"/>
      <c r="AA59" s="130"/>
      <c r="AB59" s="191"/>
      <c r="AC59" s="194"/>
    </row>
    <row r="60" spans="1:45" ht="35.65" customHeight="1" x14ac:dyDescent="0.3">
      <c r="A60" s="137">
        <v>18</v>
      </c>
      <c r="B60" s="177"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13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13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66"/>
      <c r="F60" s="66"/>
      <c r="G60" s="66"/>
      <c r="H60" s="67"/>
      <c r="I60" s="67"/>
      <c r="J60" s="67"/>
      <c r="K60" s="64" t="str">
        <f>CONCATENATE(E60," ",F60," ",G60," ",H60," ",I60," ",J60)</f>
        <v xml:space="preserve">     </v>
      </c>
      <c r="L60" s="65"/>
      <c r="M60" s="65"/>
      <c r="N60" s="65"/>
      <c r="O60" s="65"/>
      <c r="P60" s="65"/>
      <c r="Q60" s="65"/>
      <c r="R60" s="65"/>
      <c r="S60" s="35" t="str">
        <f>IF(AND(T60&gt;=0,T60&lt;=85),"Débil",
IF(AND(T60&gt;=86,T60&lt;=95),"Moderado",
IF(AND(T60&gt;=96,T60&lt;=100),"Fuerte","")))</f>
        <v/>
      </c>
      <c r="T60" s="35"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35" t="str">
        <f>IF(OR(T60="",T60="Finalice la valoración del control para emitir su calificación"),"",IF(T60&lt;96,"Debe establecer un plan de acción en la hoja No. 7, que permita tener un control bien diseñado.","No debe establecer un plan de acción para mejorar el diseño del control."))</f>
        <v/>
      </c>
      <c r="V60" s="39"/>
      <c r="W60" s="35" t="str">
        <f>IFERROR(IF(OR(S60="",MID(V60,1,SEARCH(" =",V60:V60,1)-1)=""),"",
IF(AND(S60="Fuerte",MID(V60,1,SEARCH(" =",V60:V60,1)-1)="Fuerte"),"Fuerte",
IF(AND(S60="Moderado",MID(V60,1,SEARCH(" =",V60:V60,1)-1)="Moderado"),"Moderado",
IF(OR(S60="Débil",MID(V60,1,SEARCH(" =",V60:V60,1)-1)="Débil"),"Débil",
IF(OR(S60="Fuerte",MID(V60,1,SEARCH(" =",V60:V60,1)-1)="Moderado"),"Moderado",
IF(OR(S60="Moderado",MID(V60,1,SEARCH(" =",V60:V60,1)-1)="Fuerte"),"Moderado","")))))),"")</f>
        <v/>
      </c>
      <c r="X60" s="186" t="str">
        <f>IF(AND(T60="",T61="",T62=""),"",AVERAGE(T60:T62))</f>
        <v/>
      </c>
      <c r="Y60" s="186" t="str">
        <f>IF(X60="","",
IF(X60=100,"Fuerte",
IF(X60&lt;50,"Débil",
IF(OR(X60&gt;=50,X60&lt;100),"Moderado",""))))</f>
        <v/>
      </c>
      <c r="Z60" s="183" t="str">
        <f>IF(Y60="","",IF(Y60="Fuerte","NO","SI"))</f>
        <v/>
      </c>
      <c r="AA60" s="128"/>
      <c r="AB60" s="189"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192"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8"/>
      <c r="AE60" s="8"/>
      <c r="AF60" s="8"/>
      <c r="AG60" s="8"/>
      <c r="AH60" s="8"/>
      <c r="AI60" s="8"/>
      <c r="AJ60" s="8"/>
      <c r="AK60" s="8"/>
      <c r="AL60" s="8"/>
      <c r="AM60" s="8"/>
      <c r="AN60" s="8"/>
      <c r="AO60" s="8"/>
      <c r="AP60" s="8"/>
      <c r="AQ60" s="8"/>
      <c r="AR60" s="8"/>
      <c r="AS60" s="8"/>
    </row>
    <row r="61" spans="1:45" ht="35.65" customHeight="1" x14ac:dyDescent="0.3">
      <c r="A61" s="137"/>
      <c r="B61" s="178"/>
      <c r="C61" s="135"/>
      <c r="D61" s="135"/>
      <c r="E61" s="62"/>
      <c r="F61" s="62"/>
      <c r="G61" s="62"/>
      <c r="H61" s="63"/>
      <c r="I61" s="63"/>
      <c r="J61" s="63"/>
      <c r="K61" s="64" t="str">
        <f t="shared" ref="K61:K62" si="68">CONCATENATE(E61," ",F61," ",G61," ",H61," ",I61," ",J61)</f>
        <v xml:space="preserve">     </v>
      </c>
      <c r="L61" s="65"/>
      <c r="M61" s="65"/>
      <c r="N61" s="65"/>
      <c r="O61" s="65"/>
      <c r="P61" s="65"/>
      <c r="Q61" s="65"/>
      <c r="R61" s="65"/>
      <c r="S61" s="35" t="str">
        <f t="shared" ref="S61:S62" si="69">IF(AND(T61&gt;=0,T61&lt;=85),"Débil",
IF(AND(T61&gt;=86,T61&lt;=95),"Moderado",
IF(AND(T61&gt;=96,T61&lt;=100),"Fuerte","")))</f>
        <v/>
      </c>
      <c r="T61" s="35"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35" t="str">
        <f t="shared" ref="U61:U62" si="70">IF(OR(T61="",T61="Finalice la valoración del control para emitir su calificación"),"",IF(T61&lt;96,"Debe establecer un plan de acción en la hoja No. 7, que permita tener un control bien diseñado.","No debe establecer un plan de acción para mejorar el diseño del control."))</f>
        <v/>
      </c>
      <c r="V61" s="39"/>
      <c r="W61" s="35" t="str">
        <f t="shared" ref="W61:W62" si="71">IFERROR(IF(OR(S61="",MID(V61,1,SEARCH(" =",V61:V61,1)-1)=""),"",
IF(AND(S61="Fuerte",MID(V61,1,SEARCH(" =",V61:V61,1)-1)="Fuerte"),"Fuerte",
IF(AND(S61="Moderado",MID(V61,1,SEARCH(" =",V61:V61,1)-1)="Moderado"),"Moderado",
IF(OR(S61="Débil",MID(V61,1,SEARCH(" =",V61:V61,1)-1)="Débil"),"Débil",
IF(OR(S61="Fuerte",MID(V61,1,SEARCH(" =",V61:V61,1)-1)="Moderado"),"Moderado",
IF(OR(S61="Moderado",MID(V61,1,SEARCH(" =",V61:V61,1)-1)="Fuerte"),"Moderado","")))))),"")</f>
        <v/>
      </c>
      <c r="X61" s="187"/>
      <c r="Y61" s="187"/>
      <c r="Z61" s="184"/>
      <c r="AA61" s="129"/>
      <c r="AB61" s="190"/>
      <c r="AC61" s="193"/>
    </row>
    <row r="62" spans="1:45" ht="35.65" customHeight="1" x14ac:dyDescent="0.3">
      <c r="A62" s="137"/>
      <c r="B62" s="179"/>
      <c r="C62" s="136"/>
      <c r="D62" s="136"/>
      <c r="E62" s="62"/>
      <c r="F62" s="62"/>
      <c r="G62" s="62"/>
      <c r="H62" s="63"/>
      <c r="I62" s="63"/>
      <c r="J62" s="63"/>
      <c r="K62" s="64" t="str">
        <f t="shared" si="68"/>
        <v xml:space="preserve">     </v>
      </c>
      <c r="L62" s="65"/>
      <c r="M62" s="65"/>
      <c r="N62" s="65"/>
      <c r="O62" s="65"/>
      <c r="P62" s="65"/>
      <c r="Q62" s="65"/>
      <c r="R62" s="65"/>
      <c r="S62" s="35" t="str">
        <f t="shared" si="69"/>
        <v/>
      </c>
      <c r="T62" s="35"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35" t="str">
        <f t="shared" si="70"/>
        <v/>
      </c>
      <c r="V62" s="39"/>
      <c r="W62" s="35" t="str">
        <f t="shared" si="71"/>
        <v/>
      </c>
      <c r="X62" s="188"/>
      <c r="Y62" s="188"/>
      <c r="Z62" s="185"/>
      <c r="AA62" s="130"/>
      <c r="AB62" s="191"/>
      <c r="AC62" s="194"/>
    </row>
    <row r="63" spans="1:45" ht="35.65" customHeight="1" x14ac:dyDescent="0.3">
      <c r="A63" s="137">
        <v>19</v>
      </c>
      <c r="B63" s="177"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13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13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66"/>
      <c r="F63" s="66"/>
      <c r="G63" s="66"/>
      <c r="H63" s="67"/>
      <c r="I63" s="67"/>
      <c r="J63" s="67"/>
      <c r="K63" s="64" t="str">
        <f>CONCATENATE(E63," ",F63," ",G63," ",H63," ",I63," ",J63)</f>
        <v xml:space="preserve">     </v>
      </c>
      <c r="L63" s="65"/>
      <c r="M63" s="65"/>
      <c r="N63" s="65"/>
      <c r="O63" s="65"/>
      <c r="P63" s="65"/>
      <c r="Q63" s="65"/>
      <c r="R63" s="65"/>
      <c r="S63" s="35" t="str">
        <f>IF(AND(T63&gt;=0,T63&lt;=85),"Débil",
IF(AND(T63&gt;=86,T63&lt;=95),"Moderado",
IF(AND(T63&gt;=96,T63&lt;=100),"Fuerte","")))</f>
        <v/>
      </c>
      <c r="T63" s="35"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35" t="str">
        <f>IF(OR(T63="",T63="Finalice la valoración del control para emitir su calificación"),"",IF(T63&lt;96,"Debe establecer un plan de acción en la hoja No. 7, que permita tener un control bien diseñado.","No debe establecer un plan de acción para mejorar el diseño del control."))</f>
        <v/>
      </c>
      <c r="V63" s="39"/>
      <c r="W63" s="35" t="str">
        <f>IFERROR(IF(OR(S63="",MID(V63,1,SEARCH(" =",V63:V63,1)-1)=""),"",
IF(AND(S63="Fuerte",MID(V63,1,SEARCH(" =",V63:V63,1)-1)="Fuerte"),"Fuerte",
IF(AND(S63="Moderado",MID(V63,1,SEARCH(" =",V63:V63,1)-1)="Moderado"),"Moderado",
IF(OR(S63="Débil",MID(V63,1,SEARCH(" =",V63:V63,1)-1)="Débil"),"Débil",
IF(OR(S63="Fuerte",MID(V63,1,SEARCH(" =",V63:V63,1)-1)="Moderado"),"Moderado",
IF(OR(S63="Moderado",MID(V63,1,SEARCH(" =",V63:V63,1)-1)="Fuerte"),"Moderado","")))))),"")</f>
        <v/>
      </c>
      <c r="X63" s="186" t="str">
        <f>IF(AND(T63="",T64="",T65=""),"",AVERAGE(T63:T65))</f>
        <v/>
      </c>
      <c r="Y63" s="186" t="str">
        <f>IF(X63="","",
IF(X63=100,"Fuerte",
IF(X63&lt;50,"Débil",
IF(OR(X63&gt;=50,X63&lt;100),"Moderado",""))))</f>
        <v/>
      </c>
      <c r="Z63" s="183" t="str">
        <f>IF(Y63="","",IF(Y63="Fuerte","NO","SI"))</f>
        <v/>
      </c>
      <c r="AA63" s="128"/>
      <c r="AB63" s="189"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192"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8"/>
      <c r="AE63" s="8"/>
      <c r="AF63" s="8"/>
      <c r="AG63" s="8"/>
      <c r="AH63" s="8"/>
      <c r="AI63" s="8"/>
      <c r="AJ63" s="8"/>
      <c r="AK63" s="8"/>
      <c r="AL63" s="8"/>
      <c r="AM63" s="8"/>
      <c r="AN63" s="8"/>
      <c r="AO63" s="8"/>
      <c r="AP63" s="8"/>
      <c r="AQ63" s="8"/>
      <c r="AR63" s="8"/>
      <c r="AS63" s="8"/>
    </row>
    <row r="64" spans="1:45" ht="35.65" customHeight="1" x14ac:dyDescent="0.3">
      <c r="A64" s="137"/>
      <c r="B64" s="178"/>
      <c r="C64" s="135"/>
      <c r="D64" s="135"/>
      <c r="E64" s="62"/>
      <c r="F64" s="62"/>
      <c r="G64" s="62"/>
      <c r="H64" s="63"/>
      <c r="I64" s="63"/>
      <c r="J64" s="63"/>
      <c r="K64" s="64" t="str">
        <f t="shared" ref="K64:K65" si="72">CONCATENATE(E64," ",F64," ",G64," ",H64," ",I64," ",J64)</f>
        <v xml:space="preserve">     </v>
      </c>
      <c r="L64" s="65"/>
      <c r="M64" s="65"/>
      <c r="N64" s="65"/>
      <c r="O64" s="65"/>
      <c r="P64" s="65"/>
      <c r="Q64" s="65"/>
      <c r="R64" s="65"/>
      <c r="S64" s="35" t="str">
        <f t="shared" ref="S64:S65" si="73">IF(AND(T64&gt;=0,T64&lt;=85),"Débil",
IF(AND(T64&gt;=86,T64&lt;=95),"Moderado",
IF(AND(T64&gt;=96,T64&lt;=100),"Fuerte","")))</f>
        <v/>
      </c>
      <c r="T64" s="35"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35" t="str">
        <f t="shared" ref="U64:U65" si="74">IF(OR(T64="",T64="Finalice la valoración del control para emitir su calificación"),"",IF(T64&lt;96,"Debe establecer un plan de acción en la hoja No. 7, que permita tener un control bien diseñado.","No debe establecer un plan de acción para mejorar el diseño del control."))</f>
        <v/>
      </c>
      <c r="V64" s="39"/>
      <c r="W64" s="35" t="str">
        <f t="shared" ref="W64:W65" si="75">IFERROR(IF(OR(S64="",MID(V64,1,SEARCH(" =",V64:V64,1)-1)=""),"",
IF(AND(S64="Fuerte",MID(V64,1,SEARCH(" =",V64:V64,1)-1)="Fuerte"),"Fuerte",
IF(AND(S64="Moderado",MID(V64,1,SEARCH(" =",V64:V64,1)-1)="Moderado"),"Moderado",
IF(OR(S64="Débil",MID(V64,1,SEARCH(" =",V64:V64,1)-1)="Débil"),"Débil",
IF(OR(S64="Fuerte",MID(V64,1,SEARCH(" =",V64:V64,1)-1)="Moderado"),"Moderado",
IF(OR(S64="Moderado",MID(V64,1,SEARCH(" =",V64:V64,1)-1)="Fuerte"),"Moderado","")))))),"")</f>
        <v/>
      </c>
      <c r="X64" s="187"/>
      <c r="Y64" s="187"/>
      <c r="Z64" s="184"/>
      <c r="AA64" s="129"/>
      <c r="AB64" s="190"/>
      <c r="AC64" s="193"/>
    </row>
    <row r="65" spans="1:45" ht="35.65" customHeight="1" x14ac:dyDescent="0.3">
      <c r="A65" s="137"/>
      <c r="B65" s="179"/>
      <c r="C65" s="136"/>
      <c r="D65" s="136"/>
      <c r="E65" s="62"/>
      <c r="F65" s="62"/>
      <c r="G65" s="62"/>
      <c r="H65" s="63"/>
      <c r="I65" s="63"/>
      <c r="J65" s="63"/>
      <c r="K65" s="64" t="str">
        <f t="shared" si="72"/>
        <v xml:space="preserve">     </v>
      </c>
      <c r="L65" s="65"/>
      <c r="M65" s="65"/>
      <c r="N65" s="65"/>
      <c r="O65" s="65"/>
      <c r="P65" s="65"/>
      <c r="Q65" s="65"/>
      <c r="R65" s="65"/>
      <c r="S65" s="35" t="str">
        <f t="shared" si="73"/>
        <v/>
      </c>
      <c r="T65" s="35"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35" t="str">
        <f t="shared" si="74"/>
        <v/>
      </c>
      <c r="V65" s="39"/>
      <c r="W65" s="35" t="str">
        <f t="shared" si="75"/>
        <v/>
      </c>
      <c r="X65" s="188"/>
      <c r="Y65" s="188"/>
      <c r="Z65" s="185"/>
      <c r="AA65" s="130"/>
      <c r="AB65" s="191"/>
      <c r="AC65" s="194"/>
    </row>
    <row r="66" spans="1:45" ht="35.65" customHeight="1" x14ac:dyDescent="0.3">
      <c r="A66" s="137">
        <v>20</v>
      </c>
      <c r="B66" s="177"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13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13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66"/>
      <c r="F66" s="66"/>
      <c r="G66" s="66"/>
      <c r="H66" s="67"/>
      <c r="I66" s="67"/>
      <c r="J66" s="67"/>
      <c r="K66" s="64" t="str">
        <f>CONCATENATE(E66," ",F66," ",G66," ",H66," ",I66," ",J66)</f>
        <v xml:space="preserve">     </v>
      </c>
      <c r="L66" s="65"/>
      <c r="M66" s="65"/>
      <c r="N66" s="65"/>
      <c r="O66" s="65"/>
      <c r="P66" s="65"/>
      <c r="Q66" s="65"/>
      <c r="R66" s="65"/>
      <c r="S66" s="35" t="str">
        <f>IF(AND(T66&gt;=0,T66&lt;=85),"Débil",
IF(AND(T66&gt;=86,T66&lt;=95),"Moderado",
IF(AND(T66&gt;=96,T66&lt;=100),"Fuerte","")))</f>
        <v/>
      </c>
      <c r="T66" s="35"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35" t="str">
        <f>IF(OR(T66="",T66="Finalice la valoración del control para emitir su calificación"),"",IF(T66&lt;96,"Debe establecer un plan de acción en la hoja No. 7, que permita tener un control bien diseñado.","No debe establecer un plan de acción para mejorar el diseño del control."))</f>
        <v/>
      </c>
      <c r="V66" s="39"/>
      <c r="W66" s="35" t="str">
        <f>IFERROR(IF(OR(S66="",MID(V66,1,SEARCH(" =",V66:V66,1)-1)=""),"",
IF(AND(S66="Fuerte",MID(V66,1,SEARCH(" =",V66:V66,1)-1)="Fuerte"),"Fuerte",
IF(AND(S66="Moderado",MID(V66,1,SEARCH(" =",V66:V66,1)-1)="Moderado"),"Moderado",
IF(OR(S66="Débil",MID(V66,1,SEARCH(" =",V66:V66,1)-1)="Débil"),"Débil",
IF(OR(S66="Fuerte",MID(V66,1,SEARCH(" =",V66:V66,1)-1)="Moderado"),"Moderado",
IF(OR(S66="Moderado",MID(V66,1,SEARCH(" =",V66:V66,1)-1)="Fuerte"),"Moderado","")))))),"")</f>
        <v/>
      </c>
      <c r="X66" s="186" t="str">
        <f>IF(AND(T66="",T67="",T68=""),"",AVERAGE(T66:T68))</f>
        <v/>
      </c>
      <c r="Y66" s="186" t="str">
        <f>IF(X66="","",
IF(X66=100,"Fuerte",
IF(X66&lt;50,"Débil",
IF(OR(X66&gt;=50,X66&lt;100),"Moderado",""))))</f>
        <v/>
      </c>
      <c r="Z66" s="183" t="str">
        <f>IF(Y66="","",IF(Y66="Fuerte","NO","SI"))</f>
        <v/>
      </c>
      <c r="AA66" s="128"/>
      <c r="AB66" s="189"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192"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8"/>
      <c r="AE66" s="8"/>
      <c r="AF66" s="8"/>
      <c r="AG66" s="8"/>
      <c r="AH66" s="8"/>
      <c r="AI66" s="8"/>
      <c r="AJ66" s="8"/>
      <c r="AK66" s="8"/>
      <c r="AL66" s="8"/>
      <c r="AM66" s="8"/>
      <c r="AN66" s="8"/>
      <c r="AO66" s="8"/>
      <c r="AP66" s="8"/>
      <c r="AQ66" s="8"/>
      <c r="AR66" s="8"/>
      <c r="AS66" s="8"/>
    </row>
    <row r="67" spans="1:45" ht="35.65" customHeight="1" x14ac:dyDescent="0.3">
      <c r="A67" s="137"/>
      <c r="B67" s="178"/>
      <c r="C67" s="135"/>
      <c r="D67" s="135"/>
      <c r="E67" s="62"/>
      <c r="F67" s="62"/>
      <c r="G67" s="62"/>
      <c r="H67" s="63"/>
      <c r="I67" s="63"/>
      <c r="J67" s="63"/>
      <c r="K67" s="64" t="str">
        <f t="shared" ref="K67:K68" si="76">CONCATENATE(E67," ",F67," ",G67," ",H67," ",I67," ",J67)</f>
        <v xml:space="preserve">     </v>
      </c>
      <c r="L67" s="65"/>
      <c r="M67" s="65"/>
      <c r="N67" s="65"/>
      <c r="O67" s="65"/>
      <c r="P67" s="65"/>
      <c r="Q67" s="65"/>
      <c r="R67" s="65"/>
      <c r="S67" s="35" t="str">
        <f t="shared" ref="S67:S68" si="77">IF(AND(T67&gt;=0,T67&lt;=85),"Débil",
IF(AND(T67&gt;=86,T67&lt;=95),"Moderado",
IF(AND(T67&gt;=96,T67&lt;=100),"Fuerte","")))</f>
        <v/>
      </c>
      <c r="T67" s="35"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35" t="str">
        <f t="shared" ref="U67:U68" si="78">IF(OR(T67="",T67="Finalice la valoración del control para emitir su calificación"),"",IF(T67&lt;96,"Debe establecer un plan de acción en la hoja No. 7, que permita tener un control bien diseñado.","No debe establecer un plan de acción para mejorar el diseño del control."))</f>
        <v/>
      </c>
      <c r="V67" s="39"/>
      <c r="W67" s="35" t="str">
        <f t="shared" ref="W67:W68" si="79">IFERROR(IF(OR(S67="",MID(V67,1,SEARCH(" =",V67:V67,1)-1)=""),"",
IF(AND(S67="Fuerte",MID(V67,1,SEARCH(" =",V67:V67,1)-1)="Fuerte"),"Fuerte",
IF(AND(S67="Moderado",MID(V67,1,SEARCH(" =",V67:V67,1)-1)="Moderado"),"Moderado",
IF(OR(S67="Débil",MID(V67,1,SEARCH(" =",V67:V67,1)-1)="Débil"),"Débil",
IF(OR(S67="Fuerte",MID(V67,1,SEARCH(" =",V67:V67,1)-1)="Moderado"),"Moderado",
IF(OR(S67="Moderado",MID(V67,1,SEARCH(" =",V67:V67,1)-1)="Fuerte"),"Moderado","")))))),"")</f>
        <v/>
      </c>
      <c r="X67" s="187"/>
      <c r="Y67" s="187"/>
      <c r="Z67" s="184"/>
      <c r="AA67" s="129"/>
      <c r="AB67" s="190"/>
      <c r="AC67" s="193"/>
    </row>
    <row r="68" spans="1:45" ht="35.65" customHeight="1" x14ac:dyDescent="0.3">
      <c r="A68" s="137"/>
      <c r="B68" s="179"/>
      <c r="C68" s="136"/>
      <c r="D68" s="136"/>
      <c r="E68" s="62"/>
      <c r="F68" s="62"/>
      <c r="G68" s="62"/>
      <c r="H68" s="63"/>
      <c r="I68" s="63"/>
      <c r="J68" s="63"/>
      <c r="K68" s="64" t="str">
        <f t="shared" si="76"/>
        <v xml:space="preserve">     </v>
      </c>
      <c r="L68" s="65"/>
      <c r="M68" s="65"/>
      <c r="N68" s="65"/>
      <c r="O68" s="65"/>
      <c r="P68" s="65"/>
      <c r="Q68" s="65"/>
      <c r="R68" s="65"/>
      <c r="S68" s="35" t="str">
        <f t="shared" si="77"/>
        <v/>
      </c>
      <c r="T68" s="35"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35" t="str">
        <f t="shared" si="78"/>
        <v/>
      </c>
      <c r="V68" s="39"/>
      <c r="W68" s="35" t="str">
        <f t="shared" si="79"/>
        <v/>
      </c>
      <c r="X68" s="188"/>
      <c r="Y68" s="188"/>
      <c r="Z68" s="185"/>
      <c r="AA68" s="130"/>
      <c r="AB68" s="191"/>
      <c r="AC68" s="194"/>
    </row>
    <row r="69" spans="1:45" x14ac:dyDescent="0.3"/>
    <row r="70" spans="1:45" x14ac:dyDescent="0.3"/>
  </sheetData>
  <sheetProtection algorithmName="SHA-512" hashValue="J2HurFUSQWGXhf2dZBYXHutfpcaM5fAi8boaevjMBsDs24DqfQM5bP3D4ZZgTTV5KK2MErdMxKtd8nRMDrTCcw==" saltValue="XQePbSqPPpuCjp1jJqnAjw==" spinCount="100000" sheet="1" formatColumns="0" formatRows="0"/>
  <mergeCells count="238">
    <mergeCell ref="Y66:Y68"/>
    <mergeCell ref="Z66:Z68"/>
    <mergeCell ref="AA66:AA68"/>
    <mergeCell ref="S7:S8"/>
    <mergeCell ref="T7:T8"/>
    <mergeCell ref="U7:U8"/>
    <mergeCell ref="V7:V8"/>
    <mergeCell ref="W7:W8"/>
    <mergeCell ref="Z7:Z8"/>
    <mergeCell ref="AA7:AA8"/>
    <mergeCell ref="Y60:Y62"/>
    <mergeCell ref="Z60:Z62"/>
    <mergeCell ref="AA60:AA62"/>
    <mergeCell ref="Y63:Y65"/>
    <mergeCell ref="Z63:Z65"/>
    <mergeCell ref="AA63:AA65"/>
    <mergeCell ref="AA54:AA56"/>
    <mergeCell ref="Y57:Y59"/>
    <mergeCell ref="Z57:Z59"/>
    <mergeCell ref="AA57:AA59"/>
    <mergeCell ref="Y12:Y14"/>
    <mergeCell ref="X9:X11"/>
    <mergeCell ref="X63:X65"/>
    <mergeCell ref="X57:X59"/>
    <mergeCell ref="A63:A65"/>
    <mergeCell ref="B63:B65"/>
    <mergeCell ref="C63:C65"/>
    <mergeCell ref="D63:D65"/>
    <mergeCell ref="A66:A68"/>
    <mergeCell ref="B66:B68"/>
    <mergeCell ref="C66:C68"/>
    <mergeCell ref="D66:D68"/>
    <mergeCell ref="X66:X68"/>
    <mergeCell ref="A57:A59"/>
    <mergeCell ref="B57:B59"/>
    <mergeCell ref="C57:C59"/>
    <mergeCell ref="D57:D59"/>
    <mergeCell ref="A60:A62"/>
    <mergeCell ref="B60:B62"/>
    <mergeCell ref="C60:C62"/>
    <mergeCell ref="D60:D62"/>
    <mergeCell ref="X60:X62"/>
    <mergeCell ref="AB1:AC1"/>
    <mergeCell ref="AB2:AC2"/>
    <mergeCell ref="AB3:AC3"/>
    <mergeCell ref="AB4:AC4"/>
    <mergeCell ref="A54:A56"/>
    <mergeCell ref="B54:B56"/>
    <mergeCell ref="C54:C56"/>
    <mergeCell ref="D54:D56"/>
    <mergeCell ref="X54:X56"/>
    <mergeCell ref="Y54:Y56"/>
    <mergeCell ref="Z54:Z56"/>
    <mergeCell ref="AB7:AB8"/>
    <mergeCell ref="AC7:AC8"/>
    <mergeCell ref="N7:N8"/>
    <mergeCell ref="O7:O8"/>
    <mergeCell ref="P7:P8"/>
    <mergeCell ref="Q7:Q8"/>
    <mergeCell ref="R7:R8"/>
    <mergeCell ref="A1:B4"/>
    <mergeCell ref="A6:D6"/>
    <mergeCell ref="A7:A8"/>
    <mergeCell ref="B7:B8"/>
    <mergeCell ref="C7:C8"/>
    <mergeCell ref="D7:D8"/>
    <mergeCell ref="A18:A20"/>
    <mergeCell ref="B18:B20"/>
    <mergeCell ref="C18:C20"/>
    <mergeCell ref="D18:D20"/>
    <mergeCell ref="X18:X20"/>
    <mergeCell ref="Y9:Y11"/>
    <mergeCell ref="Y15:Y17"/>
    <mergeCell ref="A15:A17"/>
    <mergeCell ref="B15:B17"/>
    <mergeCell ref="C15:C17"/>
    <mergeCell ref="D15:D17"/>
    <mergeCell ref="X15:X17"/>
    <mergeCell ref="A12:A14"/>
    <mergeCell ref="B12:B14"/>
    <mergeCell ref="X12:X14"/>
    <mergeCell ref="C12:C14"/>
    <mergeCell ref="D12:D14"/>
    <mergeCell ref="A9:A11"/>
    <mergeCell ref="B9:B11"/>
    <mergeCell ref="C9:C11"/>
    <mergeCell ref="D9:D11"/>
    <mergeCell ref="A24:A26"/>
    <mergeCell ref="B24:B26"/>
    <mergeCell ref="C24:C26"/>
    <mergeCell ref="D24:D26"/>
    <mergeCell ref="X24:X26"/>
    <mergeCell ref="A21:A23"/>
    <mergeCell ref="B21:B23"/>
    <mergeCell ref="C21:C23"/>
    <mergeCell ref="D21:D23"/>
    <mergeCell ref="X21:X23"/>
    <mergeCell ref="A30:A32"/>
    <mergeCell ref="B30:B32"/>
    <mergeCell ref="C30:C32"/>
    <mergeCell ref="D30:D32"/>
    <mergeCell ref="Y27:Y29"/>
    <mergeCell ref="A27:A29"/>
    <mergeCell ref="B27:B29"/>
    <mergeCell ref="C27:C29"/>
    <mergeCell ref="D27:D29"/>
    <mergeCell ref="X27:X29"/>
    <mergeCell ref="B39:B41"/>
    <mergeCell ref="C39:C41"/>
    <mergeCell ref="D39:D41"/>
    <mergeCell ref="Y39:Y41"/>
    <mergeCell ref="A39:A41"/>
    <mergeCell ref="A33:A35"/>
    <mergeCell ref="B33:B35"/>
    <mergeCell ref="C33:C35"/>
    <mergeCell ref="D33:D35"/>
    <mergeCell ref="Y36:Y38"/>
    <mergeCell ref="A36:A38"/>
    <mergeCell ref="B36:B38"/>
    <mergeCell ref="C36:C38"/>
    <mergeCell ref="D36:D38"/>
    <mergeCell ref="X51:X53"/>
    <mergeCell ref="B51:B53"/>
    <mergeCell ref="C51:C53"/>
    <mergeCell ref="D51:D53"/>
    <mergeCell ref="Z51:Z53"/>
    <mergeCell ref="Y48:Y50"/>
    <mergeCell ref="X36:X38"/>
    <mergeCell ref="Z36:Z38"/>
    <mergeCell ref="A48:A50"/>
    <mergeCell ref="B48:B50"/>
    <mergeCell ref="C48:C50"/>
    <mergeCell ref="D48:D50"/>
    <mergeCell ref="X48:X50"/>
    <mergeCell ref="Z48:Z50"/>
    <mergeCell ref="Y51:Y53"/>
    <mergeCell ref="A51:A53"/>
    <mergeCell ref="A45:A47"/>
    <mergeCell ref="B45:B47"/>
    <mergeCell ref="C45:C47"/>
    <mergeCell ref="D45:D47"/>
    <mergeCell ref="A42:A44"/>
    <mergeCell ref="B42:B44"/>
    <mergeCell ref="C42:C44"/>
    <mergeCell ref="D42:D44"/>
    <mergeCell ref="C1:AA4"/>
    <mergeCell ref="AA9:AA11"/>
    <mergeCell ref="AA12:AA14"/>
    <mergeCell ref="AA15:AA17"/>
    <mergeCell ref="AA18:AA20"/>
    <mergeCell ref="AA24:AA26"/>
    <mergeCell ref="AA27:AA29"/>
    <mergeCell ref="AA30:AA32"/>
    <mergeCell ref="Z9:Z11"/>
    <mergeCell ref="Z12:Z14"/>
    <mergeCell ref="Z15:Z17"/>
    <mergeCell ref="Z18:Z20"/>
    <mergeCell ref="Z24:Z26"/>
    <mergeCell ref="Z27:Z29"/>
    <mergeCell ref="Z30:Z32"/>
    <mergeCell ref="Y30:Y32"/>
    <mergeCell ref="X30:X32"/>
    <mergeCell ref="Y24:Y26"/>
    <mergeCell ref="E7:E8"/>
    <mergeCell ref="L7:L8"/>
    <mergeCell ref="M7:M8"/>
    <mergeCell ref="K7:K8"/>
    <mergeCell ref="AB54:AB56"/>
    <mergeCell ref="AB57:AB59"/>
    <mergeCell ref="AB60:AB62"/>
    <mergeCell ref="AB63:AB65"/>
    <mergeCell ref="AB66:AB68"/>
    <mergeCell ref="AC18:AC20"/>
    <mergeCell ref="AC21:AC23"/>
    <mergeCell ref="AC24:AC26"/>
    <mergeCell ref="AC27:AC29"/>
    <mergeCell ref="AC30:AC32"/>
    <mergeCell ref="AC33:AC35"/>
    <mergeCell ref="AC36:AC38"/>
    <mergeCell ref="AC39:AC41"/>
    <mergeCell ref="AC42:AC44"/>
    <mergeCell ref="AC45:AC47"/>
    <mergeCell ref="AC48:AC50"/>
    <mergeCell ref="AC51:AC53"/>
    <mergeCell ref="AC54:AC56"/>
    <mergeCell ref="AC57:AC59"/>
    <mergeCell ref="AC60:AC62"/>
    <mergeCell ref="AC63:AC65"/>
    <mergeCell ref="AC66:AC68"/>
    <mergeCell ref="AB24:AB26"/>
    <mergeCell ref="AB51:AB53"/>
    <mergeCell ref="AB27:AB29"/>
    <mergeCell ref="AB30:AB32"/>
    <mergeCell ref="AB33:AB35"/>
    <mergeCell ref="AB36:AB38"/>
    <mergeCell ref="AB39:AB41"/>
    <mergeCell ref="AB42:AB44"/>
    <mergeCell ref="AB45:AB47"/>
    <mergeCell ref="X7:X8"/>
    <mergeCell ref="Y7:Y8"/>
    <mergeCell ref="AB12:AB14"/>
    <mergeCell ref="AB9:AB11"/>
    <mergeCell ref="AB15:AB17"/>
    <mergeCell ref="AB18:AB20"/>
    <mergeCell ref="Y18:Y20"/>
    <mergeCell ref="AA36:AA38"/>
    <mergeCell ref="AA39:AA41"/>
    <mergeCell ref="AA42:AA44"/>
    <mergeCell ref="AA45:AA47"/>
    <mergeCell ref="Z39:Z41"/>
    <mergeCell ref="AB21:AB23"/>
    <mergeCell ref="AA21:AA23"/>
    <mergeCell ref="Z21:Z23"/>
    <mergeCell ref="Y21:Y23"/>
    <mergeCell ref="AA48:AA50"/>
    <mergeCell ref="AA51:AA53"/>
    <mergeCell ref="AA33:AA35"/>
    <mergeCell ref="Z33:Z35"/>
    <mergeCell ref="Y33:Y35"/>
    <mergeCell ref="L6:AC6"/>
    <mergeCell ref="E6:J6"/>
    <mergeCell ref="F7:F8"/>
    <mergeCell ref="G7:G8"/>
    <mergeCell ref="H7:H8"/>
    <mergeCell ref="I7:I8"/>
    <mergeCell ref="J7:J8"/>
    <mergeCell ref="AB48:AB50"/>
    <mergeCell ref="AC12:AC14"/>
    <mergeCell ref="AC9:AC11"/>
    <mergeCell ref="AC15:AC17"/>
    <mergeCell ref="X33:X35"/>
    <mergeCell ref="X39:X41"/>
    <mergeCell ref="Z45:Z47"/>
    <mergeCell ref="Y42:Y44"/>
    <mergeCell ref="X42:X44"/>
    <mergeCell ref="Z42:Z44"/>
    <mergeCell ref="Y45:Y47"/>
    <mergeCell ref="X45:X47"/>
  </mergeCells>
  <conditionalFormatting sqref="B9:AC68">
    <cfRule type="expression" dxfId="197" priority="1">
      <formula>IF($D9="No aplica",1,0)</formula>
    </cfRule>
  </conditionalFormatting>
  <conditionalFormatting sqref="E10:W11">
    <cfRule type="expression" dxfId="196" priority="5">
      <formula>IF($D9="No aplica",1,0)</formula>
    </cfRule>
  </conditionalFormatting>
  <conditionalFormatting sqref="E11:W11">
    <cfRule type="expression" dxfId="195" priority="6">
      <formula>IF($D9="No aplica",1,0)</formula>
    </cfRule>
  </conditionalFormatting>
  <conditionalFormatting sqref="E13:W14">
    <cfRule type="expression" dxfId="194" priority="2">
      <formula>IF($D12="No aplica",1,0)</formula>
    </cfRule>
  </conditionalFormatting>
  <conditionalFormatting sqref="E14:W14">
    <cfRule type="expression" dxfId="193" priority="3">
      <formula>IF($D12="No aplica",1,0)</formula>
    </cfRule>
  </conditionalFormatting>
  <conditionalFormatting sqref="E16:W17">
    <cfRule type="expression" dxfId="192" priority="11">
      <formula>IF($D15="No aplica",1,0)</formula>
    </cfRule>
  </conditionalFormatting>
  <conditionalFormatting sqref="E17:W17">
    <cfRule type="expression" dxfId="191" priority="12">
      <formula>IF($D15="No aplica",1,0)</formula>
    </cfRule>
  </conditionalFormatting>
  <conditionalFormatting sqref="E19:W20">
    <cfRule type="expression" dxfId="190" priority="14">
      <formula>IF($D18="No aplica",1,0)</formula>
    </cfRule>
  </conditionalFormatting>
  <conditionalFormatting sqref="E20:W20">
    <cfRule type="expression" dxfId="189" priority="15">
      <formula>IF($D18="No aplica",1,0)</formula>
    </cfRule>
  </conditionalFormatting>
  <conditionalFormatting sqref="E22:W23">
    <cfRule type="expression" dxfId="188" priority="17">
      <formula>IF($D21="No aplica",1,0)</formula>
    </cfRule>
  </conditionalFormatting>
  <conditionalFormatting sqref="E23:W23">
    <cfRule type="expression" dxfId="187" priority="18">
      <formula>IF($D21="No aplica",1,0)</formula>
    </cfRule>
  </conditionalFormatting>
  <conditionalFormatting sqref="E25:W26">
    <cfRule type="expression" dxfId="186" priority="20">
      <formula>IF($D24="No aplica",1,0)</formula>
    </cfRule>
  </conditionalFormatting>
  <conditionalFormatting sqref="E26:W26">
    <cfRule type="expression" dxfId="185" priority="21">
      <formula>IF($D24="No aplica",1,0)</formula>
    </cfRule>
  </conditionalFormatting>
  <conditionalFormatting sqref="E28:W29">
    <cfRule type="expression" dxfId="184" priority="23">
      <formula>IF($D27="No aplica",1,0)</formula>
    </cfRule>
  </conditionalFormatting>
  <conditionalFormatting sqref="E29:W29">
    <cfRule type="expression" dxfId="183" priority="24">
      <formula>IF($D27="No aplica",1,0)</formula>
    </cfRule>
  </conditionalFormatting>
  <conditionalFormatting sqref="E31:W32">
    <cfRule type="expression" dxfId="182" priority="26">
      <formula>IF($D30="No aplica",1,0)</formula>
    </cfRule>
  </conditionalFormatting>
  <conditionalFormatting sqref="E32:W32">
    <cfRule type="expression" dxfId="181" priority="27">
      <formula>IF($D30="No aplica",1,0)</formula>
    </cfRule>
  </conditionalFormatting>
  <conditionalFormatting sqref="E34:W35">
    <cfRule type="expression" dxfId="180" priority="29">
      <formula>IF($D33="No aplica",1,0)</formula>
    </cfRule>
  </conditionalFormatting>
  <conditionalFormatting sqref="E35:W35">
    <cfRule type="expression" dxfId="179" priority="30">
      <formula>IF($D33="No aplica",1,0)</formula>
    </cfRule>
  </conditionalFormatting>
  <conditionalFormatting sqref="E37:W38">
    <cfRule type="expression" dxfId="178" priority="32">
      <formula>IF($D36="No aplica",1,0)</formula>
    </cfRule>
  </conditionalFormatting>
  <conditionalFormatting sqref="E38:W38">
    <cfRule type="expression" dxfId="177" priority="33">
      <formula>IF($D36="No aplica",1,0)</formula>
    </cfRule>
  </conditionalFormatting>
  <conditionalFormatting sqref="E40:W41">
    <cfRule type="expression" dxfId="176" priority="35">
      <formula>IF($D39="No aplica",1,0)</formula>
    </cfRule>
  </conditionalFormatting>
  <conditionalFormatting sqref="E41:W41">
    <cfRule type="expression" dxfId="175" priority="36">
      <formula>IF($D39="No aplica",1,0)</formula>
    </cfRule>
  </conditionalFormatting>
  <conditionalFormatting sqref="E43:W44">
    <cfRule type="expression" dxfId="174" priority="38">
      <formula>IF($D42="No aplica",1,0)</formula>
    </cfRule>
  </conditionalFormatting>
  <conditionalFormatting sqref="E44:W44">
    <cfRule type="expression" dxfId="173" priority="39">
      <formula>IF($D42="No aplica",1,0)</formula>
    </cfRule>
  </conditionalFormatting>
  <conditionalFormatting sqref="E46:W47">
    <cfRule type="expression" dxfId="172" priority="41">
      <formula>IF($D45="No aplica",1,0)</formula>
    </cfRule>
  </conditionalFormatting>
  <conditionalFormatting sqref="E47:W47">
    <cfRule type="expression" dxfId="171" priority="42">
      <formula>IF($D45="No aplica",1,0)</formula>
    </cfRule>
  </conditionalFormatting>
  <conditionalFormatting sqref="E49:W50">
    <cfRule type="expression" dxfId="170" priority="44">
      <formula>IF($D48="No aplica",1,0)</formula>
    </cfRule>
  </conditionalFormatting>
  <conditionalFormatting sqref="E50:W50">
    <cfRule type="expression" dxfId="169" priority="45">
      <formula>IF($D48="No aplica",1,0)</formula>
    </cfRule>
  </conditionalFormatting>
  <conditionalFormatting sqref="E52:W53">
    <cfRule type="expression" dxfId="168" priority="47">
      <formula>IF($D51="No aplica",1,0)</formula>
    </cfRule>
  </conditionalFormatting>
  <conditionalFormatting sqref="E53:W53">
    <cfRule type="expression" dxfId="167" priority="48">
      <formula>IF($D51="No aplica",1,0)</formula>
    </cfRule>
  </conditionalFormatting>
  <conditionalFormatting sqref="E55:W56">
    <cfRule type="expression" dxfId="166" priority="50">
      <formula>IF($D54="No aplica",1,0)</formula>
    </cfRule>
  </conditionalFormatting>
  <conditionalFormatting sqref="E56:W56">
    <cfRule type="expression" dxfId="165" priority="51">
      <formula>IF($D54="No aplica",1,0)</formula>
    </cfRule>
  </conditionalFormatting>
  <conditionalFormatting sqref="E58:W59">
    <cfRule type="expression" dxfId="164" priority="53">
      <formula>IF($D57="No aplica",1,0)</formula>
    </cfRule>
  </conditionalFormatting>
  <conditionalFormatting sqref="E59:W59">
    <cfRule type="expression" dxfId="163" priority="54">
      <formula>IF($D57="No aplica",1,0)</formula>
    </cfRule>
  </conditionalFormatting>
  <conditionalFormatting sqref="E61:W62">
    <cfRule type="expression" dxfId="162" priority="56">
      <formula>IF($D60="No aplica",1,0)</formula>
    </cfRule>
  </conditionalFormatting>
  <conditionalFormatting sqref="E62:W62">
    <cfRule type="expression" dxfId="161" priority="57">
      <formula>IF($D60="No aplica",1,0)</formula>
    </cfRule>
  </conditionalFormatting>
  <conditionalFormatting sqref="E64:W65">
    <cfRule type="expression" dxfId="160" priority="59">
      <formula>IF($D63="No aplica",1,0)</formula>
    </cfRule>
  </conditionalFormatting>
  <conditionalFormatting sqref="E65:W65">
    <cfRule type="expression" dxfId="159" priority="60">
      <formula>IF($D63="No aplica",1,0)</formula>
    </cfRule>
  </conditionalFormatting>
  <conditionalFormatting sqref="E67:W68">
    <cfRule type="expression" dxfId="158" priority="62">
      <formula>IF($D66="No aplica",1,0)</formula>
    </cfRule>
  </conditionalFormatting>
  <conditionalFormatting sqref="E68:W68">
    <cfRule type="expression" dxfId="157" priority="63">
      <formula>IF($D66="No aplica",1,0)</formula>
    </cfRule>
  </conditionalFormatting>
  <conditionalFormatting sqref="AC9">
    <cfRule type="expression" dxfId="156" priority="392">
      <formula>IF(AC9="Casi seguro",1,0)</formula>
    </cfRule>
    <cfRule type="expression" dxfId="155" priority="393">
      <formula>IF(AC9="Probable",1,0)</formula>
    </cfRule>
    <cfRule type="expression" dxfId="154" priority="394">
      <formula>IF(AC9="Posible",1,0)</formula>
    </cfRule>
    <cfRule type="expression" dxfId="153" priority="395">
      <formula>IF(AC9="Improbable",1,0)</formula>
    </cfRule>
    <cfRule type="expression" dxfId="152" priority="396">
      <formula>IF(AC9="Rara vez",1,0)</formula>
    </cfRule>
  </conditionalFormatting>
  <conditionalFormatting sqref="AC9:AC11">
    <cfRule type="expression" dxfId="151" priority="178">
      <formula>IF($D9="No aplica",1,0)</formula>
    </cfRule>
  </conditionalFormatting>
  <conditionalFormatting sqref="AC11:AC12">
    <cfRule type="expression" dxfId="150" priority="291">
      <formula>IF(AC11="Casi seguro",1,0)</formula>
    </cfRule>
    <cfRule type="expression" dxfId="149" priority="292">
      <formula>IF(AC11="Probable",1,0)</formula>
    </cfRule>
    <cfRule type="expression" dxfId="148" priority="293">
      <formula>IF(AC11="Posible",1,0)</formula>
    </cfRule>
    <cfRule type="expression" dxfId="147" priority="294">
      <formula>IF(AC11="Improbable",1,0)</formula>
    </cfRule>
    <cfRule type="expression" dxfId="146" priority="295">
      <formula>IF(AC11="Rara vez",1,0)</formula>
    </cfRule>
  </conditionalFormatting>
  <conditionalFormatting sqref="AC12:AC68">
    <cfRule type="expression" dxfId="145" priority="182">
      <formula>IF(D12="No aplica",1,0)</formula>
    </cfRule>
  </conditionalFormatting>
  <conditionalFormatting sqref="AC14:AC15">
    <cfRule type="expression" dxfId="144" priority="285">
      <formula>IF(AC14="Casi seguro",1,0)</formula>
    </cfRule>
    <cfRule type="expression" dxfId="143" priority="286">
      <formula>IF(AC14="Probable",1,0)</formula>
    </cfRule>
    <cfRule type="expression" dxfId="142" priority="287">
      <formula>IF(AC14="Posible",1,0)</formula>
    </cfRule>
    <cfRule type="expression" dxfId="141" priority="288">
      <formula>IF(AC14="Improbable",1,0)</formula>
    </cfRule>
    <cfRule type="expression" dxfId="140" priority="289">
      <formula>IF(AC14="Rara vez",1,0)</formula>
    </cfRule>
  </conditionalFormatting>
  <conditionalFormatting sqref="AC17:AC18">
    <cfRule type="expression" dxfId="139" priority="279">
      <formula>IF(AC17="Casi seguro",1,0)</formula>
    </cfRule>
    <cfRule type="expression" dxfId="138" priority="280">
      <formula>IF(AC17="Probable",1,0)</formula>
    </cfRule>
    <cfRule type="expression" dxfId="137" priority="281">
      <formula>IF(AC17="Posible",1,0)</formula>
    </cfRule>
    <cfRule type="expression" dxfId="136" priority="282">
      <formula>IF(AC17="Improbable",1,0)</formula>
    </cfRule>
    <cfRule type="expression" dxfId="135" priority="283">
      <formula>IF(AC17="Rara vez",1,0)</formula>
    </cfRule>
  </conditionalFormatting>
  <conditionalFormatting sqref="AC20:AC21">
    <cfRule type="expression" dxfId="134" priority="273">
      <formula>IF(AC20="Casi seguro",1,0)</formula>
    </cfRule>
    <cfRule type="expression" dxfId="133" priority="274">
      <formula>IF(AC20="Probable",1,0)</formula>
    </cfRule>
    <cfRule type="expression" dxfId="132" priority="275">
      <formula>IF(AC20="Posible",1,0)</formula>
    </cfRule>
    <cfRule type="expression" dxfId="131" priority="276">
      <formula>IF(AC20="Improbable",1,0)</formula>
    </cfRule>
    <cfRule type="expression" dxfId="130" priority="277">
      <formula>IF(AC20="Rara vez",1,0)</formula>
    </cfRule>
  </conditionalFormatting>
  <conditionalFormatting sqref="AC23:AC24">
    <cfRule type="expression" dxfId="129" priority="267">
      <formula>IF(AC23="Casi seguro",1,0)</formula>
    </cfRule>
    <cfRule type="expression" dxfId="128" priority="268">
      <formula>IF(AC23="Probable",1,0)</formula>
    </cfRule>
    <cfRule type="expression" dxfId="127" priority="269">
      <formula>IF(AC23="Posible",1,0)</formula>
    </cfRule>
    <cfRule type="expression" dxfId="126" priority="270">
      <formula>IF(AC23="Improbable",1,0)</formula>
    </cfRule>
    <cfRule type="expression" dxfId="125" priority="271">
      <formula>IF(AC23="Rara vez",1,0)</formula>
    </cfRule>
  </conditionalFormatting>
  <conditionalFormatting sqref="AC26:AC27">
    <cfRule type="expression" dxfId="124" priority="261">
      <formula>IF(AC26="Casi seguro",1,0)</formula>
    </cfRule>
    <cfRule type="expression" dxfId="123" priority="262">
      <formula>IF(AC26="Probable",1,0)</formula>
    </cfRule>
    <cfRule type="expression" dxfId="122" priority="263">
      <formula>IF(AC26="Posible",1,0)</formula>
    </cfRule>
    <cfRule type="expression" dxfId="121" priority="264">
      <formula>IF(AC26="Improbable",1,0)</formula>
    </cfRule>
    <cfRule type="expression" dxfId="120" priority="265">
      <formula>IF(AC26="Rara vez",1,0)</formula>
    </cfRule>
  </conditionalFormatting>
  <conditionalFormatting sqref="AC29:AC30">
    <cfRule type="expression" dxfId="119" priority="255">
      <formula>IF(AC29="Casi seguro",1,0)</formula>
    </cfRule>
    <cfRule type="expression" dxfId="118" priority="256">
      <formula>IF(AC29="Probable",1,0)</formula>
    </cfRule>
    <cfRule type="expression" dxfId="117" priority="257">
      <formula>IF(AC29="Posible",1,0)</formula>
    </cfRule>
    <cfRule type="expression" dxfId="116" priority="258">
      <formula>IF(AC29="Improbable",1,0)</formula>
    </cfRule>
    <cfRule type="expression" dxfId="115" priority="259">
      <formula>IF(AC29="Rara vez",1,0)</formula>
    </cfRule>
  </conditionalFormatting>
  <conditionalFormatting sqref="AC32:AC33">
    <cfRule type="expression" dxfId="114" priority="249">
      <formula>IF(AC32="Casi seguro",1,0)</formula>
    </cfRule>
    <cfRule type="expression" dxfId="113" priority="250">
      <formula>IF(AC32="Probable",1,0)</formula>
    </cfRule>
    <cfRule type="expression" dxfId="112" priority="251">
      <formula>IF(AC32="Posible",1,0)</formula>
    </cfRule>
    <cfRule type="expression" dxfId="111" priority="252">
      <formula>IF(AC32="Improbable",1,0)</formula>
    </cfRule>
    <cfRule type="expression" dxfId="110" priority="253">
      <formula>IF(AC32="Rara vez",1,0)</formula>
    </cfRule>
  </conditionalFormatting>
  <conditionalFormatting sqref="AC35:AC36">
    <cfRule type="expression" dxfId="109" priority="243">
      <formula>IF(AC35="Casi seguro",1,0)</formula>
    </cfRule>
    <cfRule type="expression" dxfId="108" priority="244">
      <formula>IF(AC35="Probable",1,0)</formula>
    </cfRule>
    <cfRule type="expression" dxfId="107" priority="245">
      <formula>IF(AC35="Posible",1,0)</formula>
    </cfRule>
    <cfRule type="expression" dxfId="106" priority="246">
      <formula>IF(AC35="Improbable",1,0)</formula>
    </cfRule>
    <cfRule type="expression" dxfId="105" priority="247">
      <formula>IF(AC35="Rara vez",1,0)</formula>
    </cfRule>
  </conditionalFormatting>
  <conditionalFormatting sqref="AC38:AC39">
    <cfRule type="expression" dxfId="104" priority="237">
      <formula>IF(AC38="Casi seguro",1,0)</formula>
    </cfRule>
    <cfRule type="expression" dxfId="103" priority="238">
      <formula>IF(AC38="Probable",1,0)</formula>
    </cfRule>
    <cfRule type="expression" dxfId="102" priority="239">
      <formula>IF(AC38="Posible",1,0)</formula>
    </cfRule>
    <cfRule type="expression" dxfId="101" priority="240">
      <formula>IF(AC38="Improbable",1,0)</formula>
    </cfRule>
    <cfRule type="expression" dxfId="100" priority="241">
      <formula>IF(AC38="Rara vez",1,0)</formula>
    </cfRule>
  </conditionalFormatting>
  <conditionalFormatting sqref="AC41:AC42">
    <cfRule type="expression" dxfId="99" priority="231">
      <formula>IF(AC41="Casi seguro",1,0)</formula>
    </cfRule>
    <cfRule type="expression" dxfId="98" priority="232">
      <formula>IF(AC41="Probable",1,0)</formula>
    </cfRule>
    <cfRule type="expression" dxfId="97" priority="233">
      <formula>IF(AC41="Posible",1,0)</formula>
    </cfRule>
    <cfRule type="expression" dxfId="96" priority="234">
      <formula>IF(AC41="Improbable",1,0)</formula>
    </cfRule>
    <cfRule type="expression" dxfId="95" priority="235">
      <formula>IF(AC41="Rara vez",1,0)</formula>
    </cfRule>
  </conditionalFormatting>
  <conditionalFormatting sqref="AC44:AC45">
    <cfRule type="expression" dxfId="94" priority="225">
      <formula>IF(AC44="Casi seguro",1,0)</formula>
    </cfRule>
    <cfRule type="expression" dxfId="93" priority="226">
      <formula>IF(AC44="Probable",1,0)</formula>
    </cfRule>
    <cfRule type="expression" dxfId="92" priority="227">
      <formula>IF(AC44="Posible",1,0)</formula>
    </cfRule>
    <cfRule type="expression" dxfId="91" priority="228">
      <formula>IF(AC44="Improbable",1,0)</formula>
    </cfRule>
    <cfRule type="expression" dxfId="90" priority="229">
      <formula>IF(AC44="Rara vez",1,0)</formula>
    </cfRule>
  </conditionalFormatting>
  <conditionalFormatting sqref="AC47:AC48">
    <cfRule type="expression" dxfId="89" priority="219">
      <formula>IF(AC47="Casi seguro",1,0)</formula>
    </cfRule>
    <cfRule type="expression" dxfId="88" priority="220">
      <formula>IF(AC47="Probable",1,0)</formula>
    </cfRule>
    <cfRule type="expression" dxfId="87" priority="221">
      <formula>IF(AC47="Posible",1,0)</formula>
    </cfRule>
    <cfRule type="expression" dxfId="86" priority="222">
      <formula>IF(AC47="Improbable",1,0)</formula>
    </cfRule>
    <cfRule type="expression" dxfId="85" priority="223">
      <formula>IF(AC47="Rara vez",1,0)</formula>
    </cfRule>
  </conditionalFormatting>
  <conditionalFormatting sqref="AC50:AC51">
    <cfRule type="expression" dxfId="84" priority="213">
      <formula>IF(AC50="Casi seguro",1,0)</formula>
    </cfRule>
    <cfRule type="expression" dxfId="83" priority="214">
      <formula>IF(AC50="Probable",1,0)</formula>
    </cfRule>
    <cfRule type="expression" dxfId="82" priority="215">
      <formula>IF(AC50="Posible",1,0)</formula>
    </cfRule>
    <cfRule type="expression" dxfId="81" priority="216">
      <formula>IF(AC50="Improbable",1,0)</formula>
    </cfRule>
    <cfRule type="expression" dxfId="80" priority="217">
      <formula>IF(AC50="Rara vez",1,0)</formula>
    </cfRule>
  </conditionalFormatting>
  <conditionalFormatting sqref="AC53:AC54">
    <cfRule type="expression" dxfId="79" priority="207">
      <formula>IF(AC53="Casi seguro",1,0)</formula>
    </cfRule>
    <cfRule type="expression" dxfId="78" priority="208">
      <formula>IF(AC53="Probable",1,0)</formula>
    </cfRule>
    <cfRule type="expression" dxfId="77" priority="209">
      <formula>IF(AC53="Posible",1,0)</formula>
    </cfRule>
    <cfRule type="expression" dxfId="76" priority="210">
      <formula>IF(AC53="Improbable",1,0)</formula>
    </cfRule>
    <cfRule type="expression" dxfId="75" priority="211">
      <formula>IF(AC53="Rara vez",1,0)</formula>
    </cfRule>
  </conditionalFormatting>
  <conditionalFormatting sqref="AC56:AC57">
    <cfRule type="expression" dxfId="74" priority="201">
      <formula>IF(AC56="Casi seguro",1,0)</formula>
    </cfRule>
    <cfRule type="expression" dxfId="73" priority="202">
      <formula>IF(AC56="Probable",1,0)</formula>
    </cfRule>
    <cfRule type="expression" dxfId="72" priority="203">
      <formula>IF(AC56="Posible",1,0)</formula>
    </cfRule>
    <cfRule type="expression" dxfId="71" priority="204">
      <formula>IF(AC56="Improbable",1,0)</formula>
    </cfRule>
    <cfRule type="expression" dxfId="70" priority="205">
      <formula>IF(AC56="Rara vez",1,0)</formula>
    </cfRule>
  </conditionalFormatting>
  <conditionalFormatting sqref="AC59:AC60">
    <cfRule type="expression" dxfId="69" priority="195">
      <formula>IF(AC59="Casi seguro",1,0)</formula>
    </cfRule>
    <cfRule type="expression" dxfId="68" priority="196">
      <formula>IF(AC59="Probable",1,0)</formula>
    </cfRule>
    <cfRule type="expression" dxfId="67" priority="197">
      <formula>IF(AC59="Posible",1,0)</formula>
    </cfRule>
    <cfRule type="expression" dxfId="66" priority="198">
      <formula>IF(AC59="Improbable",1,0)</formula>
    </cfRule>
    <cfRule type="expression" dxfId="65" priority="199">
      <formula>IF(AC59="Rara vez",1,0)</formula>
    </cfRule>
  </conditionalFormatting>
  <conditionalFormatting sqref="AC62:AC63">
    <cfRule type="expression" dxfId="64" priority="189">
      <formula>IF(AC62="Casi seguro",1,0)</formula>
    </cfRule>
    <cfRule type="expression" dxfId="63" priority="190">
      <formula>IF(AC62="Probable",1,0)</formula>
    </cfRule>
    <cfRule type="expression" dxfId="62" priority="191">
      <formula>IF(AC62="Posible",1,0)</formula>
    </cfRule>
    <cfRule type="expression" dxfId="61" priority="192">
      <formula>IF(AC62="Improbable",1,0)</formula>
    </cfRule>
    <cfRule type="expression" dxfId="60" priority="193">
      <formula>IF(AC62="Rara vez",1,0)</formula>
    </cfRule>
  </conditionalFormatting>
  <conditionalFormatting sqref="AC65:AC66 AC68">
    <cfRule type="expression" dxfId="59" priority="183">
      <formula>IF(AC65="Casi seguro",1,0)</formula>
    </cfRule>
    <cfRule type="expression" dxfId="58" priority="184">
      <formula>IF(AC65="Probable",1,0)</formula>
    </cfRule>
    <cfRule type="expression" dxfId="57" priority="185">
      <formula>IF(AC65="Posible",1,0)</formula>
    </cfRule>
    <cfRule type="expression" dxfId="56" priority="186">
      <formula>IF(AC65="Improbable",1,0)</formula>
    </cfRule>
    <cfRule type="expression" dxfId="55" priority="187">
      <formula>IF(AC65="Rara vez",1,0)</formula>
    </cfRule>
  </conditionalFormatting>
  <pageMargins left="0.70866141732283472" right="0.70866141732283472" top="0.74803149606299213" bottom="0.74803149606299213" header="0.31496062992125984" footer="0.31496062992125984"/>
  <pageSetup scale="16" fitToHeight="0" orientation="landscape"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IF($E9="",Listas!$R$3,Listas!$S$2:$S$3)</xm:f>
          </x14:formula1>
          <xm:sqref>L9:L68</xm:sqref>
        </x14:dataValidation>
        <x14:dataValidation type="list" allowBlank="1" showInputMessage="1" showErrorMessage="1">
          <x14:formula1>
            <xm:f>IF($E9="",Listas!$R$3,Listas!$T$2:$T$3)</xm:f>
          </x14:formula1>
          <xm:sqref>M9:M68</xm:sqref>
        </x14:dataValidation>
        <x14:dataValidation type="list" allowBlank="1" showInputMessage="1" showErrorMessage="1">
          <x14:formula1>
            <xm:f>IF($E9="",Listas!$R$3,Listas!$U$2:$U$3)</xm:f>
          </x14:formula1>
          <xm:sqref>N9:N68</xm:sqref>
        </x14:dataValidation>
        <x14:dataValidation type="list" allowBlank="1" showInputMessage="1" showErrorMessage="1">
          <x14:formula1>
            <xm:f>IF($E9="",Listas!$R$3,Listas!$V$2:$V$4)</xm:f>
          </x14:formula1>
          <xm:sqref>O9:O68</xm:sqref>
        </x14:dataValidation>
        <x14:dataValidation type="list" allowBlank="1" showInputMessage="1" showErrorMessage="1">
          <x14:formula1>
            <xm:f>IF($E9="",Listas!$R$3,Listas!$W$2:$W$3)</xm:f>
          </x14:formula1>
          <xm:sqref>P9:P68</xm:sqref>
        </x14:dataValidation>
        <x14:dataValidation type="list" allowBlank="1" showInputMessage="1" showErrorMessage="1">
          <x14:formula1>
            <xm:f>IF($E9="",Listas!$R$3,Listas!$X$2:$X$3)</xm:f>
          </x14:formula1>
          <xm:sqref>Q9:Q68</xm:sqref>
        </x14:dataValidation>
        <x14:dataValidation type="list" allowBlank="1" showInputMessage="1" showErrorMessage="1">
          <x14:formula1>
            <xm:f>IF($E9="",Listas!$R$3,Listas!$Y$2:$Y$4)</xm:f>
          </x14:formula1>
          <xm:sqref>R9:R68</xm:sqref>
        </x14:dataValidation>
        <x14:dataValidation type="list" allowBlank="1" showInputMessage="1" showErrorMessage="1">
          <x14:formula1>
            <xm:f>Listas!$AB$2:$AB$4</xm:f>
          </x14:formula1>
          <xm:sqref>V9:V68</xm:sqref>
        </x14:dataValidation>
        <x14:dataValidation type="list" allowBlank="1" showInputMessage="1" showErrorMessage="1">
          <x14:formula1>
            <xm:f>Listas!$AC$2:$AC$5</xm:f>
          </x14:formula1>
          <xm:sqref>AA9 AA63 AA66 AA15 AA18 AA21 AA24 AA27 AA30 AA33 AA36 AA39 AA42 AA45 AA48 AA51 AA54 AA57 AA60 AA12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BU69"/>
  <sheetViews>
    <sheetView showGridLines="0" view="pageBreakPreview" zoomScale="80" zoomScaleNormal="80" zoomScaleSheetLayoutView="80" workbookViewId="0">
      <pane xSplit="3" ySplit="8" topLeftCell="AF9" activePane="bottomRight" state="frozen"/>
      <selection pane="topRight" activeCell="D1" sqref="D1"/>
      <selection pane="bottomLeft" activeCell="A9" sqref="A9"/>
      <selection pane="bottomRight" activeCell="AP9" sqref="AP9:AP11"/>
    </sheetView>
  </sheetViews>
  <sheetFormatPr baseColWidth="10" defaultColWidth="0" defaultRowHeight="16.5" zeroHeight="1" x14ac:dyDescent="0.3"/>
  <cols>
    <col min="1" max="1" width="4" style="16" bestFit="1" customWidth="1"/>
    <col min="2" max="2" width="16.5703125" style="16" customWidth="1"/>
    <col min="3" max="3" width="21.28515625" style="16" customWidth="1"/>
    <col min="4" max="4" width="17.85546875" style="16" customWidth="1"/>
    <col min="5" max="5" width="19" style="16" customWidth="1"/>
    <col min="6" max="6" width="41.140625" style="16" customWidth="1"/>
    <col min="7" max="7" width="35.28515625" style="16" customWidth="1"/>
    <col min="8" max="8" width="14.28515625" style="16" customWidth="1"/>
    <col min="9" max="9" width="18" style="27" customWidth="1"/>
    <col min="10" max="10" width="30.140625" style="9" customWidth="1"/>
    <col min="11" max="11" width="13" style="9" customWidth="1"/>
    <col min="12" max="12" width="7.140625" style="9" bestFit="1" customWidth="1"/>
    <col min="13" max="13" width="40.85546875" style="9" customWidth="1"/>
    <col min="14" max="14" width="13.5703125" style="9" customWidth="1"/>
    <col min="15" max="15" width="6.28515625" style="9" bestFit="1" customWidth="1"/>
    <col min="16" max="16" width="16" style="9" customWidth="1"/>
    <col min="17" max="17" width="35.5703125" style="9" customWidth="1"/>
    <col min="18" max="23" width="26.7109375" style="9" customWidth="1"/>
    <col min="24" max="24" width="12.85546875" style="9" customWidth="1"/>
    <col min="25" max="25" width="16" style="9" customWidth="1"/>
    <col min="26" max="26" width="21.140625" style="9" customWidth="1"/>
    <col min="27" max="27" width="16.28515625" style="9" customWidth="1"/>
    <col min="28" max="28" width="21" style="9" customWidth="1"/>
    <col min="29" max="29" width="17.28515625" style="9" customWidth="1"/>
    <col min="30" max="31" width="29.42578125" style="9" customWidth="1"/>
    <col min="32" max="32" width="36.85546875" style="9" customWidth="1"/>
    <col min="33" max="33" width="12.85546875" style="9" customWidth="1"/>
    <col min="34" max="34" width="13" style="9" customWidth="1"/>
    <col min="35" max="35" width="10.42578125" style="9" customWidth="1"/>
    <col min="36" max="36" width="12.85546875" style="9" customWidth="1"/>
    <col min="37" max="37" width="9.140625" style="9" customWidth="1"/>
    <col min="38" max="38" width="15.28515625" style="9" customWidth="1"/>
    <col min="39" max="39" width="13.42578125" style="9" customWidth="1"/>
    <col min="40" max="40" width="31.85546875" style="9" customWidth="1"/>
    <col min="41" max="41" width="50" style="9" customWidth="1"/>
    <col min="42" max="42" width="27.85546875" style="9" customWidth="1"/>
    <col min="43" max="43" width="19.28515625" style="9" customWidth="1"/>
    <col min="44" max="44" width="24.42578125" style="9" customWidth="1"/>
    <col min="45" max="45" width="4.140625" style="9" customWidth="1"/>
    <col min="46" max="73" width="11.42578125" style="9" hidden="1" customWidth="1"/>
    <col min="74" max="16384" width="11.42578125" style="9" hidden="1"/>
  </cols>
  <sheetData>
    <row r="1" spans="1:73" ht="21.4" customHeight="1" x14ac:dyDescent="0.3">
      <c r="A1" s="198" t="s">
        <v>95</v>
      </c>
      <c r="B1" s="199"/>
      <c r="C1" s="200"/>
      <c r="D1" s="147" t="s">
        <v>138</v>
      </c>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56" t="s">
        <v>309</v>
      </c>
      <c r="AR1" s="156"/>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row>
    <row r="2" spans="1:73" ht="21.4" customHeight="1" x14ac:dyDescent="0.3">
      <c r="A2" s="201"/>
      <c r="B2" s="202"/>
      <c r="C2" s="203"/>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56" t="s">
        <v>310</v>
      </c>
      <c r="AR2" s="156"/>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row>
    <row r="3" spans="1:73" ht="21.4" customHeight="1" x14ac:dyDescent="0.3">
      <c r="A3" s="201"/>
      <c r="B3" s="202"/>
      <c r="C3" s="203"/>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56" t="s">
        <v>361</v>
      </c>
      <c r="AR3" s="156"/>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row>
    <row r="4" spans="1:73" ht="21.4" customHeight="1" x14ac:dyDescent="0.3">
      <c r="A4" s="204"/>
      <c r="B4" s="205"/>
      <c r="C4" s="206"/>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56" t="s">
        <v>364</v>
      </c>
      <c r="AR4" s="156"/>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row>
    <row r="5" spans="1:73" ht="12" customHeight="1" x14ac:dyDescent="0.3">
      <c r="A5" s="10"/>
      <c r="B5" s="10"/>
      <c r="C5" s="10"/>
      <c r="D5" s="11"/>
      <c r="E5" s="10"/>
      <c r="F5" s="10"/>
      <c r="G5" s="10"/>
      <c r="H5" s="10"/>
      <c r="I5" s="60"/>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row>
    <row r="6" spans="1:73" ht="25.5" customHeight="1" x14ac:dyDescent="0.3">
      <c r="A6" s="175" t="s">
        <v>88</v>
      </c>
      <c r="B6" s="175"/>
      <c r="C6" s="175"/>
      <c r="D6" s="175"/>
      <c r="E6" s="175"/>
      <c r="F6" s="175"/>
      <c r="G6" s="175"/>
      <c r="H6" s="175"/>
      <c r="I6" s="175"/>
      <c r="J6" s="175"/>
      <c r="K6" s="175" t="s">
        <v>87</v>
      </c>
      <c r="L6" s="175"/>
      <c r="M6" s="175"/>
      <c r="N6" s="175"/>
      <c r="O6" s="175"/>
      <c r="P6" s="175"/>
      <c r="Q6" s="169" t="s">
        <v>86</v>
      </c>
      <c r="R6" s="170"/>
      <c r="S6" s="170"/>
      <c r="T6" s="170"/>
      <c r="U6" s="170"/>
      <c r="V6" s="170"/>
      <c r="W6" s="170"/>
      <c r="X6" s="170"/>
      <c r="Y6" s="170"/>
      <c r="Z6" s="170"/>
      <c r="AA6" s="170"/>
      <c r="AB6" s="170"/>
      <c r="AC6" s="170"/>
      <c r="AD6" s="170"/>
      <c r="AE6" s="170"/>
      <c r="AF6" s="170"/>
      <c r="AG6" s="171"/>
      <c r="AH6" s="169" t="s">
        <v>92</v>
      </c>
      <c r="AI6" s="170"/>
      <c r="AJ6" s="170"/>
      <c r="AK6" s="170"/>
      <c r="AL6" s="170"/>
      <c r="AM6" s="170"/>
      <c r="AN6" s="171"/>
      <c r="AO6" s="213" t="s">
        <v>0</v>
      </c>
      <c r="AP6" s="214"/>
      <c r="AQ6" s="214"/>
      <c r="AR6" s="214"/>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row>
    <row r="7" spans="1:73" ht="25.5" customHeight="1" x14ac:dyDescent="0.3">
      <c r="A7" s="166" t="s">
        <v>74</v>
      </c>
      <c r="B7" s="176" t="s">
        <v>28</v>
      </c>
      <c r="C7" s="168" t="s">
        <v>249</v>
      </c>
      <c r="D7" s="168" t="s">
        <v>64</v>
      </c>
      <c r="E7" s="168" t="s">
        <v>65</v>
      </c>
      <c r="F7" s="168" t="s">
        <v>66</v>
      </c>
      <c r="G7" s="176" t="s">
        <v>1</v>
      </c>
      <c r="H7" s="168" t="s">
        <v>73</v>
      </c>
      <c r="I7" s="168" t="s">
        <v>2</v>
      </c>
      <c r="J7" s="215" t="s">
        <v>139</v>
      </c>
      <c r="K7" s="168" t="s">
        <v>3</v>
      </c>
      <c r="L7" s="176" t="s">
        <v>4</v>
      </c>
      <c r="M7" s="168" t="s">
        <v>121</v>
      </c>
      <c r="N7" s="168" t="s">
        <v>5</v>
      </c>
      <c r="O7" s="176" t="s">
        <v>4</v>
      </c>
      <c r="P7" s="168" t="s">
        <v>6</v>
      </c>
      <c r="Q7" s="168" t="s">
        <v>370</v>
      </c>
      <c r="R7" s="172" t="s">
        <v>7</v>
      </c>
      <c r="S7" s="173"/>
      <c r="T7" s="173"/>
      <c r="U7" s="173"/>
      <c r="V7" s="173"/>
      <c r="W7" s="197"/>
      <c r="X7" s="172" t="s">
        <v>83</v>
      </c>
      <c r="Y7" s="173"/>
      <c r="Z7" s="197"/>
      <c r="AA7" s="172" t="s">
        <v>272</v>
      </c>
      <c r="AB7" s="173"/>
      <c r="AC7" s="173"/>
      <c r="AD7" s="173"/>
      <c r="AE7" s="173"/>
      <c r="AF7" s="197"/>
      <c r="AG7" s="168" t="s">
        <v>255</v>
      </c>
      <c r="AH7" s="168" t="s">
        <v>9</v>
      </c>
      <c r="AI7" s="168" t="s">
        <v>4</v>
      </c>
      <c r="AJ7" s="168" t="s">
        <v>89</v>
      </c>
      <c r="AK7" s="168" t="s">
        <v>4</v>
      </c>
      <c r="AL7" s="168" t="s">
        <v>90</v>
      </c>
      <c r="AM7" s="155" t="s">
        <v>93</v>
      </c>
      <c r="AN7" s="168" t="s">
        <v>136</v>
      </c>
      <c r="AO7" s="155" t="s">
        <v>191</v>
      </c>
      <c r="AP7" s="155" t="s">
        <v>94</v>
      </c>
      <c r="AQ7" s="168" t="s">
        <v>10</v>
      </c>
      <c r="AR7" s="155" t="s">
        <v>222</v>
      </c>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row>
    <row r="8" spans="1:73" ht="54.4" customHeight="1" x14ac:dyDescent="0.3">
      <c r="A8" s="166"/>
      <c r="B8" s="176"/>
      <c r="C8" s="168"/>
      <c r="D8" s="168"/>
      <c r="E8" s="168"/>
      <c r="F8" s="168"/>
      <c r="G8" s="176"/>
      <c r="H8" s="168"/>
      <c r="I8" s="168"/>
      <c r="J8" s="174"/>
      <c r="K8" s="168"/>
      <c r="L8" s="176"/>
      <c r="M8" s="168"/>
      <c r="N8" s="176"/>
      <c r="O8" s="176"/>
      <c r="P8" s="168"/>
      <c r="Q8" s="168"/>
      <c r="R8" s="52" t="s">
        <v>267</v>
      </c>
      <c r="S8" s="52" t="s">
        <v>274</v>
      </c>
      <c r="T8" s="52" t="s">
        <v>275</v>
      </c>
      <c r="U8" s="52" t="s">
        <v>276</v>
      </c>
      <c r="V8" s="52" t="s">
        <v>277</v>
      </c>
      <c r="W8" s="52" t="s">
        <v>278</v>
      </c>
      <c r="X8" s="52" t="s">
        <v>45</v>
      </c>
      <c r="Y8" s="52" t="s">
        <v>8</v>
      </c>
      <c r="Z8" s="52" t="s">
        <v>81</v>
      </c>
      <c r="AA8" s="52" t="s">
        <v>82</v>
      </c>
      <c r="AB8" s="52" t="s">
        <v>84</v>
      </c>
      <c r="AC8" s="52" t="s">
        <v>85</v>
      </c>
      <c r="AD8" s="52" t="s">
        <v>269</v>
      </c>
      <c r="AE8" s="52" t="s">
        <v>270</v>
      </c>
      <c r="AF8" s="52" t="s">
        <v>271</v>
      </c>
      <c r="AG8" s="168"/>
      <c r="AH8" s="168"/>
      <c r="AI8" s="168"/>
      <c r="AJ8" s="168"/>
      <c r="AK8" s="168"/>
      <c r="AL8" s="168"/>
      <c r="AM8" s="155"/>
      <c r="AN8" s="168"/>
      <c r="AO8" s="155"/>
      <c r="AP8" s="155"/>
      <c r="AQ8" s="168"/>
      <c r="AR8" s="2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row>
    <row r="9" spans="1:73" ht="56.25" customHeight="1" x14ac:dyDescent="0.3">
      <c r="A9" s="137">
        <v>1</v>
      </c>
      <c r="B9" s="127" t="str">
        <f>'2. Identificación del Riesgo'!B9:B11</f>
        <v>Control Disciplinario Interno</v>
      </c>
      <c r="C9" s="127" t="str">
        <f>IF('2. Identificación del Riesgo'!C9:C11="","",'2. Identificación del Riesgo'!C9:C11)</f>
        <v xml:space="preserve">En la etapa de estudio de la queja disciplinaria y/o en el momento de proferir decisión de fondo en la investigación disciplinaria  </v>
      </c>
      <c r="D9" s="127" t="str">
        <f>IF('2. Identificación del Riesgo'!D9:D11="","",'2. Identificación del Riesgo'!D9:D11)</f>
        <v>Afectación Reputacional</v>
      </c>
      <c r="E9" s="127" t="str">
        <f>IF('2. Identificación del Riesgo'!E9:E11="","",'2. Identificación del Riesgo'!E9:E11)</f>
        <v>1. Decisiones disciplinarias contrarias a derecho.</v>
      </c>
      <c r="F9" s="127" t="str">
        <f>IF('2. Identificación del Riesgo'!F9:F11="","",'2. Identificación del Riesgo'!F9:F11)</f>
        <v>1. Desconocimiento de valores institucionales por parte de quienes intervienen en el proceso disciplinario. 
2. Desconocimiento de la normatividad vigente
3. Violación de la reserva disciplinaria</v>
      </c>
      <c r="G9" s="127" t="str">
        <f>IF('2. Identificación del Riesgo'!G9:G11="","",'2. Identificación del Riesgo'!G9:G11)</f>
        <v xml:space="preserve">Posibilidad de afectación reputacional por la adopción de decisiones disciplinarias  contrarias a derecho,  y/o con la finalidad de favorecer un interés propio o de terceros. </v>
      </c>
      <c r="H9" s="127" t="str">
        <f>IF('2. Identificación del Riesgo'!H9:H11="","",'2. Identificación del Riesgo'!H9:H11)</f>
        <v>Corrupción</v>
      </c>
      <c r="I9" s="127" t="str">
        <f>IF('2. Identificación del Riesgo'!I9:I11="","",'2. Identificación del Riesgo'!I9:I11)</f>
        <v>Relaciones Laborales</v>
      </c>
      <c r="J9" s="127" t="str">
        <f>IF('2. Identificación del Riesgo'!J9:J11="","",'2. Identificación del Riesgo'!J9:J11)</f>
        <v>Rara vez: No se ha presentado en los últimos cinco años.</v>
      </c>
      <c r="K9" s="123" t="str">
        <f>'2. Identificación del Riesgo'!K9:K11</f>
        <v>Rara vez</v>
      </c>
      <c r="L9" s="124">
        <f>'2. Identificación del Riesgo'!L9:L11</f>
        <v>0.2</v>
      </c>
      <c r="M9" s="127"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No Aplica</v>
      </c>
      <c r="N9" s="123" t="str">
        <f>'2. Identificación del Riesgo'!N9:N11</f>
        <v>Mayor</v>
      </c>
      <c r="O9" s="124">
        <f>'2. Identificación del Riesgo'!O9:O11</f>
        <v>0.8</v>
      </c>
      <c r="P9" s="121" t="str">
        <f>'2. Identificación del Riesgo'!P9:P11</f>
        <v>Alto</v>
      </c>
      <c r="Q9" s="61" t="str">
        <f>IF($H$9="","",
IF(OR($H$9="Corrupción",$H$9="Corrupción - LA/FT/FPADM",$H$9="Corrupción - Conflictos de Interés",$H$9="Corrupción en Trámites, OPAs y Consultas de Acceso a la Información Pública",$H$9="Financiación de la Proliferación de Armas de Destrucción Masiva"),'6.Valoración Control Corrupción'!E9,'5. Valoración de Controles'!K9))</f>
        <v>Jefe de la OCDI</v>
      </c>
      <c r="R9" s="61" t="str">
        <f>IF($H$9="","",
IF(OR($H$9="Corrupción",$H$9="Corrupción - LA/FT/FPADM",$H$9="Corrupción - Conflictos de Interés",$H$9="Corrupción en Trámites, OPAs y Consultas de Acceso a la Información Pública"),'6.Valoración Control Corrupción'!E9,'5. Valoración de Controles'!E9))</f>
        <v>Jefe de la OCDI</v>
      </c>
      <c r="S9" s="61" t="str">
        <f>IF($H$9="","",
IF(OR($H$9="Corrupción",$H$9="Corrupción - LA/FT/FPADM",$H$9="Corrupción - Conflictos de Interés",$H$9="Corrupción en Trámites, OPAs y Consultas de Acceso a la Información Pública"),'6.Valoración Control Corrupción'!F9,'5. Valoración de Controles'!F9))</f>
        <v>A demanda</v>
      </c>
      <c r="T9" s="61" t="str">
        <f>IF($H$9="","",
IF(OR($H$9="Corrupción",$H$9="Corrupción - LA/FT/FPADM",$H$9="Corrupción - Conflictos de Interés",$H$9="Corrupción en Trámites, OPAs y Consultas de Acceso a la Información Pública"),'6.Valoración Control Corrupción'!G9,'5. Valoración de Controles'!G9))</f>
        <v>Mitigar un posible conflicto de intereses en las decisiones adoptadas al interior de los procesos disciplinarios</v>
      </c>
      <c r="U9" s="61" t="str">
        <f>IF($H$9="","",
IF(OR($H$9="Corrupción",$H$9="Corrupción - LA/FT/FPADM",$H$9="Corrupción - Conflictos de Interés",$H$9="Corrupción en Trámites, OPAs y Consultas de Acceso a la Información Pública"),'6.Valoración Control Corrupción'!H9,'5. Valoración de Controles'!H9))</f>
        <v>1. A partir de la comisión del proceso disciplinario al profesional de la Oficina se suscribe el Formato declaración juramentada de conflicto de intereses. 
2. Revisión por el Jefe de Oficina Control Disciplinario Interno de los actos administrativos proyectados por el profesional comisionado lo cual queda consignado en la trazabilidad de los correos electrónicos</v>
      </c>
      <c r="V9" s="61" t="str">
        <f>IF($H$9="","",
IF(OR($H$9="Corrupción",$H$9="Corrupción - LA/FT/FPADM",$H$9="Corrupción - Conflictos de Interés",$H$9="Corrupción en Trámites, OPAs y Consultas de Acceso a la Información Pública"),'6.Valoración Control Corrupción'!I9,'5. Valoración de Controles'!I9))</f>
        <v>Se presentan las observaciones por parte de la Jefe OCDI y se devuelven para las correcciones del caso</v>
      </c>
      <c r="W9" s="61" t="str">
        <f>IF($H$9="","",
IF(OR($H$9="Corrupción",$H$9="Corrupción - LA/FT/FPADM",$H$9="Corrupción - Conflictos de Interés",$H$9="Corrupción en Trámites, OPAs y Consultas de Acceso a la Información Pública"),'6.Valoración Control Corrupción'!J9,'5. Valoración de Controles'!J9))</f>
        <v>1. Formato declaración juramentada de conflicto de intereses por parte del profesional comisionado. 
2. Correos electrónicos entre el Jefe de Oficina Control Disciplinario Interno y profesional comisionado el cual demuestre la revisión y aprobación del acto administrativo y la mitigación a conflicto de intereses.</v>
      </c>
      <c r="X9" s="35" t="str">
        <f>IF($H$9="","",
IF(OR($H$9="Corrupción",$H$9="Corrupción - LA/FT/FPADM",$H$9="Corrupción - LA/FT/FPADM",$H$9="Corrupción en Trámites, OPAs y Consultas de Acceso a la Información Pública"),"No Aplica",'5. Valoración de Controles'!L9))</f>
        <v>No Aplica</v>
      </c>
      <c r="Y9" s="35" t="str">
        <f>IF($H$9="","",
IF(OR($H$9="Corrupción",$H$9="Corrupción - LA/FT/FPADM",$H$9="Corrupción - LA/FT/FPADM",$H$9="Corrupción en Trámites, OPAs y Consultas de Acceso a la Información Pública"),"No Aplica",'5. Valoración de Controles'!M9))</f>
        <v>No Aplica</v>
      </c>
      <c r="Z9" s="35" t="str">
        <f>IF($H$9="","",
IF(OR($H$9="Corrupción",$H$9="Corrupción - LA/FT/FPADM",$H$9="Corrupción - LA/FT/FPADM",$H$9="Corrupción en Trámites, OPAs y Consultas de Acceso a la Información Pública"),"No Aplica",'5. Valoración de Controles'!N9))</f>
        <v>No Aplica</v>
      </c>
      <c r="AA9" s="35" t="str">
        <f>IF($H$9="","",
IF(OR($H$9="Corrupción",$H$9="Corrupción - LA/FT/FPADM",$H$9="Corrupción - LA/FT/FPADM",$H$9="Corrupción en Trámites, OPAs y Consultas de Acceso a la Información Pública"),"No Aplica",'5. Valoración de Controles'!O9))</f>
        <v>No Aplica</v>
      </c>
      <c r="AB9" s="35" t="str">
        <f>IF($H$9="","",
IF(OR($H$9="Corrupción",$H$9="Corrupción - LA/FT/FPADM",$H$9="Corrupción - LA/FT/FPADM",$H$9="Corrupción en Trámites, OPAs y Consultas de Acceso a la Información Pública"),"No Aplica",'5. Valoración de Controles'!P9))</f>
        <v>No Aplica</v>
      </c>
      <c r="AC9" s="35" t="str">
        <f>IF($H$9="","",
IF(OR($H$9="Corrupción",$H$9="Corrupción - LA/FT/FPADM",$H$9="Corrupción - LA/FT/FPADM",$H$9="Corrupción en Trámites, OPAs y Consultas de Acceso a la Información Pública"),"No Aplica",'5. Valoración de Controles'!Q9))</f>
        <v>No Aplica</v>
      </c>
      <c r="AD9" s="35" t="str">
        <f>IF($H$9="","",
IF(OR($H$9="Corrupción",$H$9="Corrupción - LA/FT/FPADM",$H$9="Corrupción - LA/FT/FPADM",$H$9="Corrupción en Trámites, OPAs y Consultas de Acceso a la Información Pública"),"No Aplica",'5. Valoración de Controles'!R9))</f>
        <v>No Aplica</v>
      </c>
      <c r="AE9" s="35" t="str">
        <f>IF($H$9="","",
IF(OR($H$9="Corrupción",$H$9="Corrupción - LA/FT/FPADM",$H$9="Corrupción - LA/FT/FPADM",$H$9="Corrupción en Trámites, OPAs y Consultas de Acceso a la Información Pública"),"No Aplica",'5. Valoración de Controles'!S9))</f>
        <v>No Aplica</v>
      </c>
      <c r="AF9" s="35" t="str">
        <f>IF($H$9="","",
IF(OR($H$9="Corrupción",$H$9="Corrupción - LA/FT/FPADM",$H$9="Corrupción - LA/FT/FPADM",$H$9="Corrupción en Trámites, OPAs y Consultas de Acceso a la Información Pública"),"No Aplica",'5. Valoración de Controles'!T9))</f>
        <v>No Aplica</v>
      </c>
      <c r="AG9" s="35" t="str">
        <f>IF($H$9="","",
IF(OR($H$9="Corrupción",$H$9="Corrupción - LA/FT/FPADM",$H$9="Corrupción - LA/FT/FPADM",$H$9="Corrupción en Trámites, OPAs y Consultas de Acceso a la Información Pública"),"No Aplica",'5. Valoración de Controles'!U9))</f>
        <v>No Aplica</v>
      </c>
      <c r="AH9" s="123"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Rara vez</v>
      </c>
      <c r="AI9" s="209" t="str">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No aplica</v>
      </c>
      <c r="AJ9" s="123"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Mayor</v>
      </c>
      <c r="AK9" s="209" t="str">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No aplica</v>
      </c>
      <c r="AL9" s="121"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125" t="s">
        <v>189</v>
      </c>
      <c r="AN9" s="208"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68" t="s">
        <v>416</v>
      </c>
      <c r="AP9" s="211" t="s">
        <v>415</v>
      </c>
      <c r="AQ9" s="207" t="str">
        <f>IF(AO9="","","∑ Peso porcentual de cada acción definida")</f>
        <v>∑ Peso porcentual de cada acción definida</v>
      </c>
      <c r="AR9" s="122" t="s">
        <v>413</v>
      </c>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row>
    <row r="10" spans="1:73" ht="56.25" customHeight="1" x14ac:dyDescent="0.3">
      <c r="A10" s="137"/>
      <c r="B10" s="127"/>
      <c r="C10" s="127"/>
      <c r="D10" s="127"/>
      <c r="E10" s="127"/>
      <c r="F10" s="127"/>
      <c r="G10" s="127"/>
      <c r="H10" s="127"/>
      <c r="I10" s="127"/>
      <c r="J10" s="127"/>
      <c r="K10" s="123"/>
      <c r="L10" s="124"/>
      <c r="M10" s="127"/>
      <c r="N10" s="123"/>
      <c r="O10" s="124"/>
      <c r="P10" s="121"/>
      <c r="Q10" s="61" t="str">
        <f>IF($H$9="","",
IF(OR($H$9="Corrupción",$H$9="Corrupción - LA/FT/FPADM",$H$9="Corrupción - Conflictos de Interés",$H$9="Corrupción en Trámites, OPAs y Consultas de Acceso a la Información Pública",$H$9="Financiación de la Proliferación de Armas de Destrucción Masiva"),'6.Valoración Control Corrupción'!E10,'5. Valoración de Controles'!K10))</f>
        <v>Jefe de la OCDI, profesional comisionado y/o contratista de apoyo</v>
      </c>
      <c r="R10" s="61" t="str">
        <f>IF($H$9="","",
IF(OR($H$9="Corrupción",$H$9="Corrupción - LA/FT/FPADM",$H$9="Corrupción - Conflictos de Interés",$H$9="Corrupción en Trámites, OPAs y Consultas de Acceso a la Información Pública"),'6.Valoración Control Corrupción'!E10,'5. Valoración de Controles'!E10))</f>
        <v>Jefe de la OCDI, profesional comisionado y/o contratista de apoyo</v>
      </c>
      <c r="S10" s="61" t="str">
        <f>IF($H$9="","",
IF(OR($H$9="Corrupción",$H$9="Corrupción - LA/FT/FPADM",$H$9="Corrupción - Conflictos de Interés",$H$9="Corrupción en Trámites, OPAs y Consultas de Acceso a la Información Pública"),'6.Valoración Control Corrupción'!F10,'5. Valoración de Controles'!F10))</f>
        <v>A demanda</v>
      </c>
      <c r="T10" s="61" t="str">
        <f>IF($H$9="","",
IF(OR($H$9="Corrupción",$H$9="Corrupción - LA/FT/FPADM",$H$9="Corrupción - Conflictos de Interés",$H$9="Corrupción en Trámites, OPAs y Consultas de Acceso a la Información Pública"),'6.Valoración Control Corrupción'!G10,'5. Valoración de Controles'!G10))</f>
        <v>Restringir el acceso a los expedientes disciplinarios para el personal no autorizado</v>
      </c>
      <c r="U10" s="61" t="str">
        <f>IF($H$9="","",
IF(OR($H$9="Corrupción",$H$9="Corrupción - LA/FT/FPADM",$H$9="Corrupción - Conflictos de Interés",$H$9="Corrupción en Trámites, OPAs y Consultas de Acceso a la Información Pública"),'6.Valoración Control Corrupción'!H10,'5. Valoración de Controles'!H10))</f>
        <v>1. Solicitarle al ciudadano(a) que presente su cédula de ciudadanía. 
2. Solicitarle que indique el número de proceso que quiere consultar o del cual se quiere notificar.
3. Se verifica en el expediente disciplinario si la persona es sujeto procesal o no.
4. Los usuarios no pueden sacar ni un solo folio de los expedientes. Siempre debe existir la vigilancia permanente de un funcionario o colaborador de la OCDI. 
5. Los únicos que pueden consultar expedientes son los investigados, sus defensores o las autoridades que así lo demanden.
6. Una vez hecho lo anterior, se procede a diligenciar el formato de acta de consulta ya se de sujeto procesal o de persona no autorizado</v>
      </c>
      <c r="V10" s="61" t="str">
        <f>IF($H$9="","",
IF(OR($H$9="Corrupción",$H$9="Corrupción - LA/FT/FPADM",$H$9="Corrupción - Conflictos de Interés",$H$9="Corrupción en Trámites, OPAs y Consultas de Acceso a la Información Pública"),'6.Valoración Control Corrupción'!I10,'5. Valoración de Controles'!I10))</f>
        <v>En caso de que no acredite la calidad de sujeto procesal o no se demuestre el interés legítimo, no se le permitirá el acceso a la consulta del expediente.</v>
      </c>
      <c r="W10" s="61" t="str">
        <f>IF($H$9="","",
IF(OR($H$9="Corrupción",$H$9="Corrupción - LA/FT/FPADM",$H$9="Corrupción - Conflictos de Interés",$H$9="Corrupción en Trámites, OPAs y Consultas de Acceso a la Información Pública"),'6.Valoración Control Corrupción'!J10,'5. Valoración de Controles'!J10))</f>
        <v>1. Acta de Consulta, (CD-FT-01 Formato Registro de consultas presenciales no autorizadas V1)
2. Acta de Consulta , (CD-FT-44 Formato Constancia de consulta presencial de expediente disciplinario V1)</v>
      </c>
      <c r="X10" s="35" t="str">
        <f>IF($H$9="","",
IF(OR($H$9="Corrupción",$H$9="Corrupción - LA/FT/FPADM",$H$9="Corrupción - LA/FT/FPADM",$H$9="Corrupción en Trámites, OPAs y Consultas de Acceso a la Información Pública"),"No Aplica",'5. Valoración de Controles'!L10))</f>
        <v>No Aplica</v>
      </c>
      <c r="Y10" s="35" t="str">
        <f>IF($H$9="","",
IF(OR($H$9="Corrupción",$H$9="Corrupción - LA/FT/FPADM",$H$9="Corrupción - LA/FT/FPADM",$H$9="Corrupción en Trámites, OPAs y Consultas de Acceso a la Información Pública"),"No Aplica",'5. Valoración de Controles'!M10))</f>
        <v>No Aplica</v>
      </c>
      <c r="Z10" s="35" t="str">
        <f>IF($H$9="","",
IF(OR($H$9="Corrupción",$H$9="Corrupción - LA/FT/FPADM",$H$9="Corrupción - LA/FT/FPADM",$H$9="Corrupción en Trámites, OPAs y Consultas de Acceso a la Información Pública"),"No Aplica",'5. Valoración de Controles'!N10))</f>
        <v>No Aplica</v>
      </c>
      <c r="AA10" s="35" t="str">
        <f>IF($H$9="","",
IF(OR($H$9="Corrupción",$H$9="Corrupción - LA/FT/FPADM",$H$9="Corrupción - LA/FT/FPADM",$H$9="Corrupción en Trámites, OPAs y Consultas de Acceso a la Información Pública"),"No Aplica",'5. Valoración de Controles'!O10))</f>
        <v>No Aplica</v>
      </c>
      <c r="AB10" s="35" t="str">
        <f>IF($H$9="","",
IF(OR($H$9="Corrupción",$H$9="Corrupción - LA/FT/FPADM",$H$9="Corrupción - LA/FT/FPADM",$H$9="Corrupción en Trámites, OPAs y Consultas de Acceso a la Información Pública"),"No Aplica",'5. Valoración de Controles'!P10))</f>
        <v>No Aplica</v>
      </c>
      <c r="AC10" s="35" t="str">
        <f>IF($H$9="","",
IF(OR($H$9="Corrupción",$H$9="Corrupción - LA/FT/FPADM",$H$9="Corrupción - LA/FT/FPADM",$H$9="Corrupción en Trámites, OPAs y Consultas de Acceso a la Información Pública"),"No Aplica",'5. Valoración de Controles'!Q10))</f>
        <v>No Aplica</v>
      </c>
      <c r="AD10" s="35" t="str">
        <f>IF($H$9="","",
IF(OR($H$9="Corrupción",$H$9="Corrupción - LA/FT/FPADM",$H$9="Corrupción - LA/FT/FPADM",$H$9="Corrupción en Trámites, OPAs y Consultas de Acceso a la Información Pública"),"No Aplica",'5. Valoración de Controles'!R10))</f>
        <v>No Aplica</v>
      </c>
      <c r="AE10" s="35" t="str">
        <f>IF($H$9="","",
IF(OR($H$9="Corrupción",$H$9="Corrupción - LA/FT/FPADM",$H$9="Corrupción - LA/FT/FPADM",$H$9="Corrupción en Trámites, OPAs y Consultas de Acceso a la Información Pública"),"No Aplica",'5. Valoración de Controles'!S10))</f>
        <v>No Aplica</v>
      </c>
      <c r="AF10" s="35" t="str">
        <f>IF($H$9="","",
IF(OR($H$9="Corrupción",$H$9="Corrupción - LA/FT/FPADM",$H$9="Corrupción - LA/FT/FPADM",$H$9="Corrupción en Trámites, OPAs y Consultas de Acceso a la Información Pública"),"No Aplica",'5. Valoración de Controles'!T10))</f>
        <v>No Aplica</v>
      </c>
      <c r="AG10" s="35" t="str">
        <f>IF($H$9="","",
IF(OR($H$9="Corrupción",$H$9="Corrupción - LA/FT/FPADM",$H$9="Corrupción - LA/FT/FPADM",$H$9="Corrupción en Trámites, OPAs y Consultas de Acceso a la Información Pública"),"No Aplica",'5. Valoración de Controles'!U10))</f>
        <v>No Aplica</v>
      </c>
      <c r="AH10" s="123"/>
      <c r="AI10" s="209"/>
      <c r="AJ10" s="123"/>
      <c r="AK10" s="209"/>
      <c r="AL10" s="121"/>
      <c r="AM10" s="125"/>
      <c r="AN10" s="208"/>
      <c r="AO10" s="68"/>
      <c r="AP10" s="122"/>
      <c r="AQ10" s="127"/>
      <c r="AR10" s="122"/>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row>
    <row r="11" spans="1:73" ht="56.25" customHeight="1" x14ac:dyDescent="0.3">
      <c r="A11" s="137"/>
      <c r="B11" s="127"/>
      <c r="C11" s="127"/>
      <c r="D11" s="127"/>
      <c r="E11" s="127"/>
      <c r="F11" s="127"/>
      <c r="G11" s="127"/>
      <c r="H11" s="127"/>
      <c r="I11" s="127"/>
      <c r="J11" s="127"/>
      <c r="K11" s="123"/>
      <c r="L11" s="124"/>
      <c r="M11" s="127"/>
      <c r="N11" s="123"/>
      <c r="O11" s="124"/>
      <c r="P11" s="121"/>
      <c r="Q11" s="61">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Controles'!K11))</f>
        <v>0</v>
      </c>
      <c r="R11" s="61">
        <f>IF($H$9="","",
IF(OR($H$9="Corrupción",$H$9="Corrupción - LA/FT/FPADM",$H$9="Corrupción - Conflictos de Interés",$H$9="Corrupción en Trámites, OPAs y Consultas de Acceso a la Información Pública"),'6.Valoración Control Corrupción'!E11,'5. Valoración de Controles'!E11))</f>
        <v>0</v>
      </c>
      <c r="S11" s="61">
        <f>IF($H$9="","",
IF(OR($H$9="Corrupción",$H$9="Corrupción - LA/FT/FPADM",$H$9="Corrupción - Conflictos de Interés",$H$9="Corrupción en Trámites, OPAs y Consultas de Acceso a la Información Pública"),'6.Valoración Control Corrupción'!F11,'5. Valoración de Controles'!F11))</f>
        <v>0</v>
      </c>
      <c r="T11" s="61">
        <f>IF($H$9="","",
IF(OR($H$9="Corrupción",$H$9="Corrupción - LA/FT/FPADM",$H$9="Corrupción - Conflictos de Interés",$H$9="Corrupción en Trámites, OPAs y Consultas de Acceso a la Información Pública"),'6.Valoración Control Corrupción'!G11,'5. Valoración de Controles'!G11))</f>
        <v>0</v>
      </c>
      <c r="U11" s="61">
        <f>IF($H$9="","",
IF(OR($H$9="Corrupción",$H$9="Corrupción - LA/FT/FPADM",$H$9="Corrupción - Conflictos de Interés",$H$9="Corrupción en Trámites, OPAs y Consultas de Acceso a la Información Pública"),'6.Valoración Control Corrupción'!H11,'5. Valoración de Controles'!H11))</f>
        <v>0</v>
      </c>
      <c r="V11" s="61">
        <f>IF($H$9="","",
IF(OR($H$9="Corrupción",$H$9="Corrupción - LA/FT/FPADM",$H$9="Corrupción - Conflictos de Interés",$H$9="Corrupción en Trámites, OPAs y Consultas de Acceso a la Información Pública"),'6.Valoración Control Corrupción'!I11,'5. Valoración de Controles'!I11))</f>
        <v>0</v>
      </c>
      <c r="W11" s="61">
        <f>IF($H$9="","",
IF(OR($H$9="Corrupción",$H$9="Corrupción - LA/FT/FPADM",$H$9="Corrupción - Conflictos de Interés",$H$9="Corrupción en Trámites, OPAs y Consultas de Acceso a la Información Pública"),'6.Valoración Control Corrupción'!J11,'5. Valoración de Controles'!J11))</f>
        <v>0</v>
      </c>
      <c r="X11" s="35" t="str">
        <f>IF($H$9="","",
IF(OR($H$9="Corrupción",$H$9="Corrupción - LA/FT/FPADM",$H$9="Corrupción - LA/FT/FPADM",$H$9="Corrupción en Trámites, OPAs y Consultas de Acceso a la Información Pública"),"No Aplica",'5. Valoración de Controles'!L11))</f>
        <v>No Aplica</v>
      </c>
      <c r="Y11" s="35" t="str">
        <f>IF($H$9="","",
IF(OR($H$9="Corrupción",$H$9="Corrupción - LA/FT/FPADM",$H$9="Corrupción - LA/FT/FPADM",$H$9="Corrupción en Trámites, OPAs y Consultas de Acceso a la Información Pública"),"No Aplica",'5. Valoración de Controles'!M11))</f>
        <v>No Aplica</v>
      </c>
      <c r="Z11" s="35" t="str">
        <f>IF($H$9="","",
IF(OR($H$9="Corrupción",$H$9="Corrupción - LA/FT/FPADM",$H$9="Corrupción - LA/FT/FPADM",$H$9="Corrupción en Trámites, OPAs y Consultas de Acceso a la Información Pública"),"No Aplica",'5. Valoración de Controles'!N11))</f>
        <v>No Aplica</v>
      </c>
      <c r="AA11" s="35" t="str">
        <f>IF($H$9="","",
IF(OR($H$9="Corrupción",$H$9="Corrupción - LA/FT/FPADM",$H$9="Corrupción - LA/FT/FPADM",$H$9="Corrupción en Trámites, OPAs y Consultas de Acceso a la Información Pública"),"No Aplica",'5. Valoración de Controles'!O11))</f>
        <v>No Aplica</v>
      </c>
      <c r="AB11" s="35" t="str">
        <f>IF($H$9="","",
IF(OR($H$9="Corrupción",$H$9="Corrupción - LA/FT/FPADM",$H$9="Corrupción - LA/FT/FPADM",$H$9="Corrupción en Trámites, OPAs y Consultas de Acceso a la Información Pública"),"No Aplica",'5. Valoración de Controles'!P11))</f>
        <v>No Aplica</v>
      </c>
      <c r="AC11" s="35" t="str">
        <f>IF($H$9="","",
IF(OR($H$9="Corrupción",$H$9="Corrupción - LA/FT/FPADM",$H$9="Corrupción - LA/FT/FPADM",$H$9="Corrupción en Trámites, OPAs y Consultas de Acceso a la Información Pública"),"No Aplica",'5. Valoración de Controles'!Q11))</f>
        <v>No Aplica</v>
      </c>
      <c r="AD11" s="35" t="str">
        <f>IF($H$9="","",
IF(OR($H$9="Corrupción",$H$9="Corrupción - LA/FT/FPADM",$H$9="Corrupción - LA/FT/FPADM",$H$9="Corrupción en Trámites, OPAs y Consultas de Acceso a la Información Pública"),"No Aplica",'5. Valoración de Controles'!R11))</f>
        <v>No Aplica</v>
      </c>
      <c r="AE11" s="35" t="str">
        <f>IF($H$9="","",
IF(OR($H$9="Corrupción",$H$9="Corrupción - LA/FT/FPADM",$H$9="Corrupción - LA/FT/FPADM",$H$9="Corrupción en Trámites, OPAs y Consultas de Acceso a la Información Pública"),"No Aplica",'5. Valoración de Controles'!S11))</f>
        <v>No Aplica</v>
      </c>
      <c r="AF11" s="35" t="str">
        <f>IF($H$9="","",
IF(OR($H$9="Corrupción",$H$9="Corrupción - LA/FT/FPADM",$H$9="Corrupción - LA/FT/FPADM",$H$9="Corrupción en Trámites, OPAs y Consultas de Acceso a la Información Pública"),"No Aplica",'5. Valoración de Controles'!T11))</f>
        <v>No Aplica</v>
      </c>
      <c r="AG11" s="35" t="str">
        <f>IF($H$9="","",
IF(OR($H$9="Corrupción",$H$9="Corrupción - LA/FT/FPADM",$H$9="Corrupción - LA/FT/FPADM",$H$9="Corrupción en Trámites, OPAs y Consultas de Acceso a la Información Pública"),"No Aplica",'5. Valoración de Controles'!U11))</f>
        <v>No Aplica</v>
      </c>
      <c r="AH11" s="123"/>
      <c r="AI11" s="209"/>
      <c r="AJ11" s="123"/>
      <c r="AK11" s="209"/>
      <c r="AL11" s="121"/>
      <c r="AM11" s="125"/>
      <c r="AN11" s="208"/>
      <c r="AO11" s="68"/>
      <c r="AP11" s="122"/>
      <c r="AQ11" s="127"/>
      <c r="AR11" s="122"/>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row>
    <row r="12" spans="1:73" ht="80.25" customHeight="1" x14ac:dyDescent="0.3">
      <c r="A12" s="137">
        <v>2</v>
      </c>
      <c r="B12" s="127" t="str">
        <f>'2. Identificación del Riesgo'!B12:B14</f>
        <v>Control Disciplinario Interno</v>
      </c>
      <c r="C12" s="127" t="str">
        <f>IF('2. Identificación del Riesgo'!C12:C14="","",'2. Identificación del Riesgo'!C12:C14)</f>
        <v>Etapa de instrucción: indagación e investigación disciplinaria</v>
      </c>
      <c r="D12" s="127" t="str">
        <f>IF('2. Identificación del Riesgo'!D12:D14="","",'2. Identificación del Riesgo'!D12:D14)</f>
        <v>Afectación Reputacional</v>
      </c>
      <c r="E12" s="127" t="str">
        <f>IF('2. Identificación del Riesgo'!E12:E14="","",'2. Identificación del Riesgo'!E12:E14)</f>
        <v>1. Perdida de la acción disciplinaria por el fenómeno de la prescripción. 
2. No generar el debido impulso procesal en las investigaciones disciplinarias.</v>
      </c>
      <c r="F12" s="127" t="str">
        <f>IF('2. Identificación del Riesgo'!F12:F14="","",'2. Identificación del Riesgo'!F12:F14)</f>
        <v>1. Demora o no suministro  de Información solicitada a terceros (entidades privadas, públicas, entes de control, etc) que impiden tomar un decisión.
2. Inexistencia de estrategia de priorización de procesos de acuerdo con la  fecha de hechos que son objeto de investigación
3. Estudio de caso complejo en los que se investigan más de una conducta u omisión o que involucran más de un implicado.
4. Inexistencia de personal profesional de planta o contratado que permita efectuar la proyección y trámite en los procesos disciplinarios.
5. Personal vinculado sin experiencia en disciplinarios.
6. Falta de seguimiento a los procesos disciplinarios.
7. La decisión proyetada no es aprobada por la autoridad discipinaria.</v>
      </c>
      <c r="G12" s="127" t="str">
        <f>IF('2. Identificación del Riesgo'!G12:G14="","",'2. Identificación del Riesgo'!G12:G14)</f>
        <v xml:space="preserve">Posibilidad de afectación reputacional para la entidad, por el incumplimiento de los términos procesales establecidos en la normatividad legal vigente, a causa de la inefectividad de los controles dispuestos  para el cumplimiento de los fines del proceso disciplinario </v>
      </c>
      <c r="H12" s="127" t="str">
        <f>IF('2. Identificación del Riesgo'!H12:H14="","",'2. Identificación del Riesgo'!H12:H14)</f>
        <v>Gestión</v>
      </c>
      <c r="I12" s="127" t="str">
        <f>IF('2. Identificación del Riesgo'!I12:I14="","",'2. Identificación del Riesgo'!I12:I14)</f>
        <v>Relaciones Laborales</v>
      </c>
      <c r="J12" s="127" t="str">
        <f>IF('2. Identificación del Riesgo'!J12:J14="","",'2. Identificación del Riesgo'!J12:J14)</f>
        <v>Media: La actividad que conlleva el riesgo se ejecuta de 24 a 500 veces por año</v>
      </c>
      <c r="K12" s="123" t="str">
        <f>'2. Identificación del Riesgo'!K12:K14</f>
        <v>Media</v>
      </c>
      <c r="L12" s="124">
        <f>'2. Identificación del Riesgo'!L12:L14</f>
        <v>0.6</v>
      </c>
      <c r="M12" s="127"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Reputacional: El riesgo afecta la imagen de de la entidad con efecto publicitario sostenido a nivel de sector administrativo, nivel departamental o municipal</v>
      </c>
      <c r="N12" s="123" t="str">
        <f>'2. Identificación del Riesgo'!N12:N14</f>
        <v>Mayor</v>
      </c>
      <c r="O12" s="124">
        <f>'2. Identificación del Riesgo'!O12:O14</f>
        <v>0.8</v>
      </c>
      <c r="P12" s="121" t="str">
        <f>'2. Identificación del Riesgo'!P12:P14</f>
        <v>Alto</v>
      </c>
      <c r="Q12" s="61" t="str">
        <f>IF($H$12="","",
IF(OR($H$12="Corrupción",$H$12="Corrupción - LA/FT/FPADM",$H$12="Corrupción - Conflictos de Interés",$H$12="Corrupción en Trámites, OPAs y Consultas de Acceso a la Información Pública",$H$12="Financiación de la Proliferación de Armas de Destrucción Masiva"),'6.Valoración Control Corrupción'!E12,'5. Valoración de Controles'!K12))</f>
        <v>El jefe de la Oficina de Control Disciplinario Interno  mensualmente  genera el impulso procesal a las investigaciones disciplinarias con el fin de  mitigar la ocurrencia del fenómeno de la prescripción como también la pérdida del término probatorio. Realizara una revisión mensual en la Base de Datos del Google Drive denominada Procesos Disciplinarios Activos con la finalidad de generar el impulso procesal a las investigaciones disciplinarias y así mitigar la ocurrencia del fenómeno de la prescripción como también la pérdida del término probatorio. se presentan las observaciones por parte de la jefe ocdi en la base de datos del google drive denominada procesos disciplinarios activos control 1: base de datos google drive,  en las últimas columnas  se evidencia el seguimiento por parte de la jefe de oficina de control disciplinario interno, no obstante, la base de datos está amparada bajo reserva legal  del que trata el artículo 115 CGD por cuanto se resguarda la información sensible</v>
      </c>
      <c r="R12" s="61" t="str">
        <f>IF($H$12="","",
IF(OR($H$12="Corrupción",$H$12="Corrupción - LA/FT/FPADM",$H$12="Corrupción - Conflictos de Interés",$H$12="Corrupción en Trámites, OPAs y Consultas de Acceso a la Información Pública"),'6.Valoración Control Corrupción'!E12,'5. Valoración de Controles'!E12))</f>
        <v xml:space="preserve">El jefe de la Oficina de Control Disciplinario Interno </v>
      </c>
      <c r="S12" s="61" t="str">
        <f>IF($H$12="","",
IF(OR($H$12="Corrupción",$H$12="Corrupción - LA/FT/FPADM",$H$12="Corrupción - Conflictos de Interés",$H$12="Corrupción en Trámites, OPAs y Consultas de Acceso a la Información Pública"),'6.Valoración Control Corrupción'!F12,'5. Valoración de Controles'!F12))</f>
        <v xml:space="preserve">mensualmente </v>
      </c>
      <c r="T12" s="61" t="str">
        <f>IF($H$12="","",
IF(OR($H$12="Corrupción",$H$12="Corrupción - LA/FT/FPADM",$H$12="Corrupción - Conflictos de Interés",$H$12="Corrupción en Trámites, OPAs y Consultas de Acceso a la Información Pública"),'6.Valoración Control Corrupción'!G12,'5. Valoración de Controles'!G12))</f>
        <v>genera el impulso procesal a las investigaciones disciplinarias con el fin de  mitigar la ocurrencia del fenómeno de la prescripción como también la pérdida del término probatorio.</v>
      </c>
      <c r="U12" s="61" t="str">
        <f>IF($H$12="","",
IF(OR($H$12="Corrupción",$H$12="Corrupción - LA/FT/FPADM",$H$12="Corrupción - Conflictos de Interés",$H$12="Corrupción en Trámites, OPAs y Consultas de Acceso a la Información Pública"),'6.Valoración Control Corrupción'!H12,'5. Valoración de Controles'!H12))</f>
        <v>Realizara una revisión mensual en la Base de Datos del Google Drive denominada Procesos Disciplinarios Activos con la finalidad de generar el impulso procesal a las investigaciones disciplinarias y así mitigar la ocurrencia del fenómeno de la prescripción como también la pérdida del término probatorio.</v>
      </c>
      <c r="V12" s="61" t="str">
        <f>IF($H$12="","",
IF(OR($H$12="Corrupción",$H$12="Corrupción - LA/FT/FPADM",$H$12="Corrupción - Conflictos de Interés",$H$12="Corrupción en Trámites, OPAs y Consultas de Acceso a la Información Pública"),'6.Valoración Control Corrupción'!I12,'5. Valoración de Controles'!I12))</f>
        <v>se presentan las observaciones por parte de la jefe ocdi en la base de datos del google drive denominada procesos disciplinarios activos</v>
      </c>
      <c r="W12" s="61" t="str">
        <f>IF($H$12="","",
IF(OR($H$12="Corrupción",$H$12="Corrupción - LA/FT/FPADM",$H$12="Corrupción - Conflictos de Interés",$H$12="Corrupción en Trámites, OPAs y Consultas de Acceso a la Información Pública"),'6.Valoración Control Corrupción'!J12,'5. Valoración de Controles'!J12))</f>
        <v>control 1: base de datos google drive,  en las últimas columnas  se evidencia el seguimiento por parte de la jefe de oficina de control disciplinario interno, no obstante, la base de datos está amparada bajo reserva legal  del que trata el artículo 115 CGD por cuanto se resguarda la información sensible</v>
      </c>
      <c r="X12" s="35" t="str">
        <f>IF($H$12="","",
IF(OR($H$12="Corrupción",$H$12="Corrupción - LA/FT/FPADM",$H$12="Corrupción - LA/FT/FPADM",$H$12="Corrupción en Trámites, OPAs y Consultas de Acceso a la Información Pública"),"No Aplica",'5. Valoración de Controles'!L12))</f>
        <v>Preventivo</v>
      </c>
      <c r="Y12" s="35" t="str">
        <f>IF($H$12="","",
IF(OR($H$12="Corrupción",$H$12="Corrupción - LA/FT/FPADM",$H$12="Corrupción - LA/FT/FPADM",$H$12="Corrupción en Trámites, OPAs y Consultas de Acceso a la Información Pública"),"No Aplica",'5. Valoración de Controles'!M12))</f>
        <v>Afecta probabilidad</v>
      </c>
      <c r="Z12" s="35" t="str">
        <f>IF($H$12="","",
IF(OR($H$12="Corrupción",$H$12="Corrupción - LA/FT/FPADM",$H$12="Corrupción - LA/FT/FPADM",$H$12="Corrupción en Trámites, OPAs y Consultas de Acceso a la Información Pública"),"No Aplica",'5. Valoración de Controles'!N12))</f>
        <v>Manual</v>
      </c>
      <c r="AA12" s="35" t="str">
        <f>IF($H$12="","",
IF(OR($H$12="Corrupción",$H$12="Corrupción - LA/FT/FPADM",$H$12="Corrupción - LA/FT/FPADM",$H$12="Corrupción en Trámites, OPAs y Consultas de Acceso a la Información Pública"),"No Aplica",'5. Valoración de Controles'!O12))</f>
        <v>Documentado</v>
      </c>
      <c r="AB12" s="35" t="str">
        <f>IF($H$12="","",
IF(OR($H$12="Corrupción",$H$12="Corrupción - LA/FT/FPADM",$H$12="Corrupción - LA/FT/FPADM",$H$12="Corrupción en Trámites, OPAs y Consultas de Acceso a la Información Pública"),"No Aplica",'5. Valoración de Controles'!P12))</f>
        <v>Continua</v>
      </c>
      <c r="AC12" s="35" t="str">
        <f>IF($H$12="","",
IF(OR($H$12="Corrupción",$H$12="Corrupción - LA/FT/FPADM",$H$12="Corrupción - LA/FT/FPADM",$H$12="Corrupción en Trámites, OPAs y Consultas de Acceso a la Información Pública"),"No Aplica",'5. Valoración de Controles'!Q12))</f>
        <v>Con Registro</v>
      </c>
      <c r="AD12" s="35" t="str">
        <f>IF($H$12="","",
IF(OR($H$12="Corrupción",$H$12="Corrupción - LA/FT/FPADM",$H$12="Corrupción - LA/FT/FPADM",$H$12="Corrupción en Trámites, OPAs y Consultas de Acceso a la Información Pública"),"No Aplica",'5. Valoración de Controles'!R12))</f>
        <v>Correo Electrónico Institucional</v>
      </c>
      <c r="AE12" s="35" t="str">
        <f>IF($H$12="","",
IF(OR($H$12="Corrupción",$H$12="Corrupción - LA/FT/FPADM",$H$12="Corrupción - LA/FT/FPADM",$H$12="Corrupción en Trámites, OPAs y Consultas de Acceso a la Información Pública"),"No Aplica",'5. Valoración de Controles'!S12))</f>
        <v>Correo electrónico / expedientes disciplinarios</v>
      </c>
      <c r="AF12" s="35" t="str">
        <f>IF($H$12="","",
IF(OR($H$12="Corrupción",$H$12="Corrupción - LA/FT/FPADM",$H$12="Corrupción - LA/FT/FPADM",$H$12="Corrupción en Trámites, OPAs y Consultas de Acceso a la Información Pública"),"No Aplica",'5. Valoración de Controles'!T12))</f>
        <v>Se contrasta con lo ordenado en la Casilla de Observaciones de la Base de Datos - Procesos Disciplinarios Activos</v>
      </c>
      <c r="AG12" s="35">
        <f>IF($H$12="","",
IF(OR($H$12="Corrupción",$H$12="Corrupción - LA/FT/FPADM",$H$12="Corrupción - LA/FT/FPADM",$H$12="Corrupción en Trámites, OPAs y Consultas de Acceso a la Información Pública"),"No Aplica",'5. Valoración de Controles'!U12))</f>
        <v>0.4</v>
      </c>
      <c r="AH12" s="123"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209">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0.36</v>
      </c>
      <c r="AJ12" s="123"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Mayor</v>
      </c>
      <c r="AK12" s="209">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0.8</v>
      </c>
      <c r="AL12" s="121"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Alto</v>
      </c>
      <c r="AM12" s="125" t="s">
        <v>54</v>
      </c>
      <c r="AN12" s="208" t="str">
        <f t="shared" ref="AN12" si="0">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68" t="s">
        <v>412</v>
      </c>
      <c r="AP12" s="211" t="s">
        <v>411</v>
      </c>
      <c r="AQ12" s="207" t="str">
        <f t="shared" ref="AQ12" si="1">IF(AO12="","","∑ Peso porcentual de cada acción definida")</f>
        <v>∑ Peso porcentual de cada acción definida</v>
      </c>
      <c r="AR12" s="122" t="s">
        <v>413</v>
      </c>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row>
    <row r="13" spans="1:73" ht="80.25" customHeight="1" x14ac:dyDescent="0.3">
      <c r="A13" s="137"/>
      <c r="B13" s="127"/>
      <c r="C13" s="127"/>
      <c r="D13" s="127"/>
      <c r="E13" s="127"/>
      <c r="F13" s="127"/>
      <c r="G13" s="127"/>
      <c r="H13" s="127"/>
      <c r="I13" s="127"/>
      <c r="J13" s="127"/>
      <c r="K13" s="123"/>
      <c r="L13" s="124"/>
      <c r="M13" s="127"/>
      <c r="N13" s="123"/>
      <c r="O13" s="124"/>
      <c r="P13" s="121"/>
      <c r="Q13" s="61" t="str">
        <f>IF($H$12="","",
IF(OR($H$12="Corrupción",$H$12="Corrupción - LA/FT/FPADM",$H$12="Corrupción - Conflictos de Interés",$H$12="Corrupción en Trámites, OPAs y Consultas de Acceso a la Información Pública",$H$12="Financiación de la Proliferación de Armas de Destrucción Masiva"),'6.Valoración Control Corrupción'!E13,'5. Valoración de Controles'!K13))</f>
        <v xml:space="preserve">     </v>
      </c>
      <c r="R13" s="61">
        <f>IF($H$12="","",
IF(OR($H$12="Corrupción",$H$12="Corrupción - LA/FT/FPADM",$H$12="Corrupción - Conflictos de Interés",$H$12="Corrupción en Trámites, OPAs y Consultas de Acceso a la Información Pública"),'6.Valoración Control Corrupción'!E13,'5. Valoración de Controles'!E13))</f>
        <v>0</v>
      </c>
      <c r="S13" s="61">
        <f>IF($H$12="","",
IF(OR($H$12="Corrupción",$H$12="Corrupción - LA/FT/FPADM",$H$12="Corrupción - Conflictos de Interés",$H$12="Corrupción en Trámites, OPAs y Consultas de Acceso a la Información Pública"),'6.Valoración Control Corrupción'!F13,'5. Valoración de Controles'!F13))</f>
        <v>0</v>
      </c>
      <c r="T13" s="61">
        <f>IF($H$12="","",
IF(OR($H$12="Corrupción",$H$12="Corrupción - LA/FT/FPADM",$H$12="Corrupción - Conflictos de Interés",$H$12="Corrupción en Trámites, OPAs y Consultas de Acceso a la Información Pública"),'6.Valoración Control Corrupción'!G13,'5. Valoración de Controles'!G13))</f>
        <v>0</v>
      </c>
      <c r="U13" s="61">
        <f>IF($H$12="","",
IF(OR($H$12="Corrupción",$H$12="Corrupción - LA/FT/FPADM",$H$12="Corrupción - Conflictos de Interés",$H$12="Corrupción en Trámites, OPAs y Consultas de Acceso a la Información Pública"),'6.Valoración Control Corrupción'!H13,'5. Valoración de Controles'!H13))</f>
        <v>0</v>
      </c>
      <c r="V13" s="61">
        <f>IF($H$12="","",
IF(OR($H$12="Corrupción",$H$12="Corrupción - LA/FT/FPADM",$H$12="Corrupción - Conflictos de Interés",$H$12="Corrupción en Trámites, OPAs y Consultas de Acceso a la Información Pública"),'6.Valoración Control Corrupción'!I13,'5. Valoración de Controles'!I13))</f>
        <v>0</v>
      </c>
      <c r="W13" s="61">
        <f>IF($H$12="","",
IF(OR($H$12="Corrupción",$H$12="Corrupción - LA/FT/FPADM",$H$12="Corrupción - Conflictos de Interés",$H$12="Corrupción en Trámites, OPAs y Consultas de Acceso a la Información Pública"),'6.Valoración Control Corrupción'!J13,'5. Valoración de Controles'!J13))</f>
        <v>0</v>
      </c>
      <c r="X13" s="35">
        <f>IF($H$12="","",
IF(OR($H$12="Corrupción",$H$12="Corrupción - LA/FT/FPADM",$H$12="Corrupción - LA/FT/FPADM",$H$12="Corrupción en Trámites, OPAs y Consultas de Acceso a la Información Pública"),"No Aplica",'5. Valoración de Controles'!L13))</f>
        <v>0</v>
      </c>
      <c r="Y13" s="35" t="str">
        <f>IF($H$12="","",
IF(OR($H$12="Corrupción",$H$12="Corrupción - LA/FT/FPADM",$H$12="Corrupción - LA/FT/FPADM",$H$12="Corrupción en Trámites, OPAs y Consultas de Acceso a la Información Pública"),"No Aplica",'5. Valoración de Controles'!M13))</f>
        <v/>
      </c>
      <c r="Z13" s="35">
        <f>IF($H$12="","",
IF(OR($H$12="Corrupción",$H$12="Corrupción - LA/FT/FPADM",$H$12="Corrupción - LA/FT/FPADM",$H$12="Corrupción en Trámites, OPAs y Consultas de Acceso a la Información Pública"),"No Aplica",'5. Valoración de Controles'!N13))</f>
        <v>0</v>
      </c>
      <c r="AA13" s="35">
        <f>IF($H$12="","",
IF(OR($H$12="Corrupción",$H$12="Corrupción - LA/FT/FPADM",$H$12="Corrupción - LA/FT/FPADM",$H$12="Corrupción en Trámites, OPAs y Consultas de Acceso a la Información Pública"),"No Aplica",'5. Valoración de Controles'!O13))</f>
        <v>0</v>
      </c>
      <c r="AB13" s="35">
        <f>IF($H$12="","",
IF(OR($H$12="Corrupción",$H$12="Corrupción - LA/FT/FPADM",$H$12="Corrupción - LA/FT/FPADM",$H$12="Corrupción en Trámites, OPAs y Consultas de Acceso a la Información Pública"),"No Aplica",'5. Valoración de Controles'!P13))</f>
        <v>0</v>
      </c>
      <c r="AC13" s="35">
        <f>IF($H$12="","",
IF(OR($H$12="Corrupción",$H$12="Corrupción - LA/FT/FPADM",$H$12="Corrupción - LA/FT/FPADM",$H$12="Corrupción en Trámites, OPAs y Consultas de Acceso a la Información Pública"),"No Aplica",'5. Valoración de Controles'!Q13))</f>
        <v>0</v>
      </c>
      <c r="AD13" s="35">
        <f>IF($H$12="","",
IF(OR($H$12="Corrupción",$H$12="Corrupción - LA/FT/FPADM",$H$12="Corrupción - LA/FT/FPADM",$H$12="Corrupción en Trámites, OPAs y Consultas de Acceso a la Información Pública"),"No Aplica",'5. Valoración de Controles'!R13))</f>
        <v>0</v>
      </c>
      <c r="AE13" s="35">
        <f>IF($H$12="","",
IF(OR($H$12="Corrupción",$H$12="Corrupción - LA/FT/FPADM",$H$12="Corrupción - LA/FT/FPADM",$H$12="Corrupción en Trámites, OPAs y Consultas de Acceso a la Información Pública"),"No Aplica",'5. Valoración de Controles'!S13))</f>
        <v>0</v>
      </c>
      <c r="AF13" s="35">
        <f>IF($H$12="","",
IF(OR($H$12="Corrupción",$H$12="Corrupción - LA/FT/FPADM",$H$12="Corrupción - LA/FT/FPADM",$H$12="Corrupción en Trámites, OPAs y Consultas de Acceso a la Información Pública"),"No Aplica",'5. Valoración de Controles'!T13))</f>
        <v>0</v>
      </c>
      <c r="AG13" s="35" t="str">
        <f>IF($H$12="","",
IF(OR($H$12="Corrupción",$H$12="Corrupción - LA/FT/FPADM",$H$12="Corrupción - LA/FT/FPADM",$H$12="Corrupción en Trámites, OPAs y Consultas de Acceso a la Información Pública"),"No Aplica",'5. Valoración de Controles'!U13))</f>
        <v/>
      </c>
      <c r="AH13" s="123"/>
      <c r="AI13" s="209"/>
      <c r="AJ13" s="123"/>
      <c r="AK13" s="209"/>
      <c r="AL13" s="121"/>
      <c r="AM13" s="125"/>
      <c r="AN13" s="208"/>
      <c r="AO13" s="68"/>
      <c r="AP13" s="122"/>
      <c r="AQ13" s="127"/>
      <c r="AR13" s="122"/>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ht="80.25" customHeight="1" x14ac:dyDescent="0.3">
      <c r="A14" s="137"/>
      <c r="B14" s="127"/>
      <c r="C14" s="127"/>
      <c r="D14" s="127"/>
      <c r="E14" s="127"/>
      <c r="F14" s="127"/>
      <c r="G14" s="127"/>
      <c r="H14" s="127"/>
      <c r="I14" s="127"/>
      <c r="J14" s="127"/>
      <c r="K14" s="123"/>
      <c r="L14" s="124"/>
      <c r="M14" s="127"/>
      <c r="N14" s="123"/>
      <c r="O14" s="124"/>
      <c r="P14" s="121"/>
      <c r="Q14" s="61" t="str">
        <f>IF($H$12="","",
IF(OR($H$12="Corrupción",$H$12="Corrupción - LA/FT/FPADM",$H$12="Corrupción - Conflictos de Interés",$H$12="Corrupción en Trámites, OPAs y Consultas de Acceso a la Información Pública",$H$12="Financiación de la Proliferación de Armas de Destrucción Masiva"),'6.Valoración Control Corrupción'!E14,'5. Valoración de Controles'!K14))</f>
        <v xml:space="preserve">     </v>
      </c>
      <c r="R14" s="61">
        <f>IF($H$12="","",
IF(OR($H$12="Corrupción",$H$12="Corrupción - LA/FT/FPADM",$H$12="Corrupción - Conflictos de Interés",$H$12="Corrupción en Trámites, OPAs y Consultas de Acceso a la Información Pública"),'6.Valoración Control Corrupción'!E14,'5. Valoración de Controles'!E14))</f>
        <v>0</v>
      </c>
      <c r="S14" s="61">
        <f>IF($H$12="","",
IF(OR($H$12="Corrupción",$H$12="Corrupción - LA/FT/FPADM",$H$12="Corrupción - Conflictos de Interés",$H$12="Corrupción en Trámites, OPAs y Consultas de Acceso a la Información Pública"),'6.Valoración Control Corrupción'!F14,'5. Valoración de Controles'!F14))</f>
        <v>0</v>
      </c>
      <c r="T14" s="61">
        <f>IF($H$12="","",
IF(OR($H$12="Corrupción",$H$12="Corrupción - LA/FT/FPADM",$H$12="Corrupción - Conflictos de Interés",$H$12="Corrupción en Trámites, OPAs y Consultas de Acceso a la Información Pública"),'6.Valoración Control Corrupción'!G14,'5. Valoración de Controles'!G14))</f>
        <v>0</v>
      </c>
      <c r="U14" s="61">
        <f>IF($H$12="","",
IF(OR($H$12="Corrupción",$H$12="Corrupción - LA/FT/FPADM",$H$12="Corrupción - Conflictos de Interés",$H$12="Corrupción en Trámites, OPAs y Consultas de Acceso a la Información Pública"),'6.Valoración Control Corrupción'!H14,'5. Valoración de Controles'!H14))</f>
        <v>0</v>
      </c>
      <c r="V14" s="61">
        <f>IF($H$12="","",
IF(OR($H$12="Corrupción",$H$12="Corrupción - LA/FT/FPADM",$H$12="Corrupción - Conflictos de Interés",$H$12="Corrupción en Trámites, OPAs y Consultas de Acceso a la Información Pública"),'6.Valoración Control Corrupción'!I14,'5. Valoración de Controles'!I14))</f>
        <v>0</v>
      </c>
      <c r="W14" s="61">
        <f>IF($H$12="","",
IF(OR($H$12="Corrupción",$H$12="Corrupción - LA/FT/FPADM",$H$12="Corrupción - Conflictos de Interés",$H$12="Corrupción en Trámites, OPAs y Consultas de Acceso a la Información Pública"),'6.Valoración Control Corrupción'!J14,'5. Valoración de Controles'!J14))</f>
        <v>0</v>
      </c>
      <c r="X14" s="35">
        <f>IF($H$12="","",
IF(OR($H$12="Corrupción",$H$12="Corrupción - LA/FT/FPADM",$H$12="Corrupción - LA/FT/FPADM",$H$12="Corrupción en Trámites, OPAs y Consultas de Acceso a la Información Pública"),"No Aplica",'5. Valoración de Controles'!L14))</f>
        <v>0</v>
      </c>
      <c r="Y14" s="35" t="str">
        <f>IF($H$12="","",
IF(OR($H$12="Corrupción",$H$12="Corrupción - LA/FT/FPADM",$H$12="Corrupción - LA/FT/FPADM",$H$12="Corrupción en Trámites, OPAs y Consultas de Acceso a la Información Pública"),"No Aplica",'5. Valoración de Controles'!M14))</f>
        <v/>
      </c>
      <c r="Z14" s="35">
        <f>IF($H$12="","",
IF(OR($H$12="Corrupción",$H$12="Corrupción - LA/FT/FPADM",$H$12="Corrupción - LA/FT/FPADM",$H$12="Corrupción en Trámites, OPAs y Consultas de Acceso a la Información Pública"),"No Aplica",'5. Valoración de Controles'!N14))</f>
        <v>0</v>
      </c>
      <c r="AA14" s="35">
        <f>IF($H$12="","",
IF(OR($H$12="Corrupción",$H$12="Corrupción - LA/FT/FPADM",$H$12="Corrupción - LA/FT/FPADM",$H$12="Corrupción en Trámites, OPAs y Consultas de Acceso a la Información Pública"),"No Aplica",'5. Valoración de Controles'!O14))</f>
        <v>0</v>
      </c>
      <c r="AB14" s="35">
        <f>IF($H$12="","",
IF(OR($H$12="Corrupción",$H$12="Corrupción - LA/FT/FPADM",$H$12="Corrupción - LA/FT/FPADM",$H$12="Corrupción en Trámites, OPAs y Consultas de Acceso a la Información Pública"),"No Aplica",'5. Valoración de Controles'!P14))</f>
        <v>0</v>
      </c>
      <c r="AC14" s="35">
        <f>IF($H$12="","",
IF(OR($H$12="Corrupción",$H$12="Corrupción - LA/FT/FPADM",$H$12="Corrupción - LA/FT/FPADM",$H$12="Corrupción en Trámites, OPAs y Consultas de Acceso a la Información Pública"),"No Aplica",'5. Valoración de Controles'!Q14))</f>
        <v>0</v>
      </c>
      <c r="AD14" s="35">
        <f>IF($H$12="","",
IF(OR($H$12="Corrupción",$H$12="Corrupción - LA/FT/FPADM",$H$12="Corrupción - LA/FT/FPADM",$H$12="Corrupción en Trámites, OPAs y Consultas de Acceso a la Información Pública"),"No Aplica",'5. Valoración de Controles'!R14))</f>
        <v>0</v>
      </c>
      <c r="AE14" s="35">
        <f>IF($H$12="","",
IF(OR($H$12="Corrupción",$H$12="Corrupción - LA/FT/FPADM",$H$12="Corrupción - LA/FT/FPADM",$H$12="Corrupción en Trámites, OPAs y Consultas de Acceso a la Información Pública"),"No Aplica",'5. Valoración de Controles'!S14))</f>
        <v>0</v>
      </c>
      <c r="AF14" s="35">
        <f>IF($H$12="","",
IF(OR($H$12="Corrupción",$H$12="Corrupción - LA/FT/FPADM",$H$12="Corrupción - LA/FT/FPADM",$H$12="Corrupción en Trámites, OPAs y Consultas de Acceso a la Información Pública"),"No Aplica",'5. Valoración de Controles'!T14))</f>
        <v>0</v>
      </c>
      <c r="AG14" s="35" t="str">
        <f>IF($H$12="","",
IF(OR($H$12="Corrupción",$H$12="Corrupción - LA/FT/FPADM",$H$12="Corrupción - LA/FT/FPADM",$H$12="Corrupción en Trámites, OPAs y Consultas de Acceso a la Información Pública"),"No Aplica",'5. Valoración de Controles'!U14))</f>
        <v/>
      </c>
      <c r="AH14" s="123"/>
      <c r="AI14" s="209"/>
      <c r="AJ14" s="123"/>
      <c r="AK14" s="209"/>
      <c r="AL14" s="121"/>
      <c r="AM14" s="125"/>
      <c r="AN14" s="208"/>
      <c r="AO14" s="68"/>
      <c r="AP14" s="122"/>
      <c r="AQ14" s="127"/>
      <c r="AR14" s="122"/>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3" ht="31.5" customHeight="1" x14ac:dyDescent="0.3">
      <c r="A15" s="137">
        <v>3</v>
      </c>
      <c r="B15" s="127" t="str">
        <f>'2. Identificación del Riesgo'!B15:B17</f>
        <v/>
      </c>
      <c r="C15" s="127" t="str">
        <f>IF('2. Identificación del Riesgo'!C15:C17="","",'2. Identificación del Riesgo'!C15:C17)</f>
        <v/>
      </c>
      <c r="D15" s="127" t="str">
        <f>IF('2. Identificación del Riesgo'!D15:D17="","",'2. Identificación del Riesgo'!D15:D17)</f>
        <v/>
      </c>
      <c r="E15" s="127" t="str">
        <f>IF('2. Identificación del Riesgo'!E15:E17="","",'2. Identificación del Riesgo'!E15:E17)</f>
        <v/>
      </c>
      <c r="F15" s="127" t="str">
        <f>IF('2. Identificación del Riesgo'!F15:F17="","",'2. Identificación del Riesgo'!F15:F17)</f>
        <v/>
      </c>
      <c r="G15" s="127" t="str">
        <f>IF('2. Identificación del Riesgo'!G15:G17="","",'2. Identificación del Riesgo'!G15:G17)</f>
        <v/>
      </c>
      <c r="H15" s="127" t="str">
        <f>IF('2. Identificación del Riesgo'!H15:H17="","",'2. Identificación del Riesgo'!H15:H17)</f>
        <v/>
      </c>
      <c r="I15" s="127" t="str">
        <f>IF('2. Identificación del Riesgo'!I15:I17="","",'2. Identificación del Riesgo'!I15:I17)</f>
        <v/>
      </c>
      <c r="J15" s="127" t="str">
        <f>IF('2. Identificación del Riesgo'!J15:J17="","",'2. Identificación del Riesgo'!J15:J17)</f>
        <v/>
      </c>
      <c r="K15" s="123" t="str">
        <f>'2. Identificación del Riesgo'!K15:K17</f>
        <v/>
      </c>
      <c r="L15" s="124" t="str">
        <f>'2. Identificación del Riesgo'!L15:L17</f>
        <v/>
      </c>
      <c r="M15" s="127"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
      </c>
      <c r="N15" s="123" t="str">
        <f>'2. Identificación del Riesgo'!N15:N17</f>
        <v/>
      </c>
      <c r="O15" s="124" t="str">
        <f>'2. Identificación del Riesgo'!O15:O17</f>
        <v/>
      </c>
      <c r="P15" s="121" t="str">
        <f>'2. Identificación del Riesgo'!P15:P17</f>
        <v/>
      </c>
      <c r="Q15" s="61" t="str">
        <f>IF($H$15="","",
IF(OR($H$15="Corrupción",$H$15="Corrupción - LA/FT/FPADM",$H$15="Corrupción - Conflictos de Interés",$H$15="Corrupción en Trámites, OPAs y Consultas de Acceso a la Información Pública",$H$15="Financiación de la Proliferación de Armas de Destrucción Masiva"),'6.Valoración Control Corrupción'!E15,'5. Valoración de Controles'!K15))</f>
        <v/>
      </c>
      <c r="R15" s="61" t="str">
        <f>IF($H$15="","",
IF(OR($H$15="Corrupción",$H$15="Corrupción - LA/FT/FPADM",$H$15="Corrupción - Conflictos de Interés",$H$15="Corrupción en Trámites, OPAs y Consultas de Acceso a la Información Pública"),'6.Valoración Control Corrupción'!E15,'5. Valoración de Controles'!E15))</f>
        <v/>
      </c>
      <c r="S15" s="61" t="str">
        <f>IF($H$15="","",
IF(OR($H$15="Corrupción",$H$15="Corrupción - LA/FT/FPADM",$H$15="Corrupción - Conflictos de Interés",$H$15="Corrupción en Trámites, OPAs y Consultas de Acceso a la Información Pública"),'6.Valoración Control Corrupción'!F15,'5. Valoración de Controles'!F15))</f>
        <v/>
      </c>
      <c r="T15" s="61" t="str">
        <f>IF($H$15="","",
IF(OR($H$15="Corrupción",$H$15="Corrupción - LA/FT/FPADM",$H$15="Corrupción - Conflictos de Interés",$H$15="Corrupción en Trámites, OPAs y Consultas de Acceso a la Información Pública"),'6.Valoración Control Corrupción'!G15,'5. Valoración de Controles'!G15))</f>
        <v/>
      </c>
      <c r="U15" s="61" t="str">
        <f>IF($H$15="","",
IF(OR($H$15="Corrupción",$H$15="Corrupción - LA/FT/FPADM",$H$15="Corrupción - Conflictos de Interés",$H$15="Corrupción en Trámites, OPAs y Consultas de Acceso a la Información Pública"),'6.Valoración Control Corrupción'!H15,'5. Valoración de Controles'!H15))</f>
        <v/>
      </c>
      <c r="V15" s="61" t="str">
        <f>IF($H$15="","",
IF(OR($H$15="Corrupción",$H$15="Corrupción - LA/FT/FPADM",$H$15="Corrupción - Conflictos de Interés",$H$15="Corrupción en Trámites, OPAs y Consultas de Acceso a la Información Pública"),'6.Valoración Control Corrupción'!I15,'5. Valoración de Controles'!I15))</f>
        <v/>
      </c>
      <c r="W15" s="61" t="str">
        <f>IF($H$15="","",
IF(OR($H$15="Corrupción",$H$15="Corrupción - LA/FT/FPADM",$H$15="Corrupción - Conflictos de Interés",$H$15="Corrupción en Trámites, OPAs y Consultas de Acceso a la Información Pública"),'6.Valoración Control Corrupción'!J15,'5. Valoración de Controles'!J15))</f>
        <v/>
      </c>
      <c r="X15" s="35" t="str">
        <f>IF($H$15="","",
IF(OR($H$15="Corrupción",$H$15="Corrupción - LA/FT/FPADM",$H$15="Corrupción - LA/FT/FPADM",$H$15="Corrupción en Trámites, OPAs y Consultas de Acceso a la Información Pública"),"No Aplica",'5. Valoración de Controles'!L15))</f>
        <v/>
      </c>
      <c r="Y15" s="35" t="str">
        <f>IF($H$15="","",
IF(OR($H$15="Corrupción",$H$15="Corrupción - LA/FT/FPADM",$H$15="Corrupción - LA/FT/FPADM",$H$15="Corrupción en Trámites, OPAs y Consultas de Acceso a la Información Pública"),"No Aplica",'5. Valoración de Controles'!M15))</f>
        <v/>
      </c>
      <c r="Z15" s="35" t="str">
        <f>IF($H$15="","",
IF(OR($H$15="Corrupción",$H$15="Corrupción - LA/FT/FPADM",$H$15="Corrupción - LA/FT/FPADM",$H$15="Corrupción en Trámites, OPAs y Consultas de Acceso a la Información Pública"),"No Aplica",'5. Valoración de Controles'!N15))</f>
        <v/>
      </c>
      <c r="AA15" s="35" t="str">
        <f>IF($H$15="","",
IF(OR($H$15="Corrupción",$H$15="Corrupción - LA/FT/FPADM",$H$15="Corrupción - LA/FT/FPADM",$H$15="Corrupción en Trámites, OPAs y Consultas de Acceso a la Información Pública"),"No Aplica",'5. Valoración de Controles'!O15))</f>
        <v/>
      </c>
      <c r="AB15" s="35" t="str">
        <f>IF($H$15="","",
IF(OR($H$15="Corrupción",$H$15="Corrupción - LA/FT/FPADM",$H$15="Corrupción - LA/FT/FPADM",$H$15="Corrupción en Trámites, OPAs y Consultas de Acceso a la Información Pública"),"No Aplica",'5. Valoración de Controles'!P15))</f>
        <v/>
      </c>
      <c r="AC15" s="35" t="str">
        <f>IF($H$15="","",
IF(OR($H$15="Corrupción",$H$15="Corrupción - LA/FT/FPADM",$H$15="Corrupción - LA/FT/FPADM",$H$15="Corrupción en Trámites, OPAs y Consultas de Acceso a la Información Pública"),"No Aplica",'5. Valoración de Controles'!Q15))</f>
        <v/>
      </c>
      <c r="AD15" s="35" t="str">
        <f>IF($H$15="","",
IF(OR($H$15="Corrupción",$H$15="Corrupción - LA/FT/FPADM",$H$15="Corrupción - LA/FT/FPADM",$H$15="Corrupción en Trámites, OPAs y Consultas de Acceso a la Información Pública"),"No Aplica",'5. Valoración de Controles'!R15))</f>
        <v/>
      </c>
      <c r="AE15" s="35" t="str">
        <f>IF($H$15="","",
IF(OR($H$15="Corrupción",$H$15="Corrupción - LA/FT/FPADM",$H$15="Corrupción - LA/FT/FPADM",$H$15="Corrupción en Trámites, OPAs y Consultas de Acceso a la Información Pública"),"No Aplica",'5. Valoración de Controles'!S15))</f>
        <v/>
      </c>
      <c r="AF15" s="35" t="str">
        <f>IF($H$15="","",
IF(OR($H$15="Corrupción",$H$15="Corrupción - LA/FT/FPADM",$H$15="Corrupción - LA/FT/FPADM",$H$15="Corrupción en Trámites, OPAs y Consultas de Acceso a la Información Pública"),"No Aplica",'5. Valoración de Controles'!T15))</f>
        <v/>
      </c>
      <c r="AG15" s="35" t="str">
        <f>IF($H$15="","",
IF(OR($H$15="Corrupción",$H$15="Corrupción - LA/FT/FPADM",$H$15="Corrupción - LA/FT/FPADM",$H$15="Corrupción en Trámites, OPAs y Consultas de Acceso a la Información Pública"),"No Aplica",'5. Valoración de Controles'!U15))</f>
        <v/>
      </c>
      <c r="AH15" s="123"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
      </c>
      <c r="AI15" s="209"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
      </c>
      <c r="AJ15" s="123"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
      </c>
      <c r="AK15" s="209"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
      </c>
      <c r="AL15" s="121" t="str">
        <f t="shared" ref="AL15" si="2">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125"/>
      <c r="AN15" s="208" t="str">
        <f t="shared" ref="AN15" si="3">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210"/>
      <c r="AP15" s="211"/>
      <c r="AQ15" s="207" t="str">
        <f t="shared" ref="AQ15" si="4">IF(AO15="","","∑ Peso porcentual de cada acción definida")</f>
        <v/>
      </c>
      <c r="AR15" s="122"/>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3" ht="31.5" customHeight="1" x14ac:dyDescent="0.3">
      <c r="A16" s="137"/>
      <c r="B16" s="127"/>
      <c r="C16" s="127"/>
      <c r="D16" s="127"/>
      <c r="E16" s="127"/>
      <c r="F16" s="127"/>
      <c r="G16" s="127"/>
      <c r="H16" s="127"/>
      <c r="I16" s="127"/>
      <c r="J16" s="127"/>
      <c r="K16" s="123"/>
      <c r="L16" s="124"/>
      <c r="M16" s="127"/>
      <c r="N16" s="123"/>
      <c r="O16" s="124"/>
      <c r="P16" s="121"/>
      <c r="Q16" s="61" t="str">
        <f>IF($H$15="","",
IF(OR($H$15="Corrupción",$H$15="Corrupción - LA/FT/FPADM",$H$15="Corrupción - Conflictos de Interés",$H$15="Corrupción en Trámites, OPAs y Consultas de Acceso a la Información Pública",$H$15="Financiación de la Proliferación de Armas de Destrucción Masiva"),'6.Valoración Control Corrupción'!E16,'5. Valoración de Controles'!K16))</f>
        <v/>
      </c>
      <c r="R16" s="61" t="str">
        <f>IF($H$15="","",
IF(OR($H$15="Corrupción",$H$15="Corrupción - LA/FT/FPADM",$H$15="Corrupción - Conflictos de Interés",$H$15="Corrupción en Trámites, OPAs y Consultas de Acceso a la Información Pública"),'6.Valoración Control Corrupción'!E16,'5. Valoración de Controles'!E16))</f>
        <v/>
      </c>
      <c r="S16" s="61" t="str">
        <f>IF($H$15="","",
IF(OR($H$15="Corrupción",$H$15="Corrupción - LA/FT/FPADM",$H$15="Corrupción - Conflictos de Interés",$H$15="Corrupción en Trámites, OPAs y Consultas de Acceso a la Información Pública"),'6.Valoración Control Corrupción'!F16,'5. Valoración de Controles'!F16))</f>
        <v/>
      </c>
      <c r="T16" s="61" t="str">
        <f>IF($H$15="","",
IF(OR($H$15="Corrupción",$H$15="Corrupción - LA/FT/FPADM",$H$15="Corrupción - Conflictos de Interés",$H$15="Corrupción en Trámites, OPAs y Consultas de Acceso a la Información Pública"),'6.Valoración Control Corrupción'!G16,'5. Valoración de Controles'!G16))</f>
        <v/>
      </c>
      <c r="U16" s="61" t="str">
        <f>IF($H$15="","",
IF(OR($H$15="Corrupción",$H$15="Corrupción - LA/FT/FPADM",$H$15="Corrupción - Conflictos de Interés",$H$15="Corrupción en Trámites, OPAs y Consultas de Acceso a la Información Pública"),'6.Valoración Control Corrupción'!H16,'5. Valoración de Controles'!H16))</f>
        <v/>
      </c>
      <c r="V16" s="61" t="str">
        <f>IF($H$15="","",
IF(OR($H$15="Corrupción",$H$15="Corrupción - LA/FT/FPADM",$H$15="Corrupción - Conflictos de Interés",$H$15="Corrupción en Trámites, OPAs y Consultas de Acceso a la Información Pública"),'6.Valoración Control Corrupción'!I16,'5. Valoración de Controles'!I16))</f>
        <v/>
      </c>
      <c r="W16" s="61" t="str">
        <f>IF($H$15="","",
IF(OR($H$15="Corrupción",$H$15="Corrupción - LA/FT/FPADM",$H$15="Corrupción - Conflictos de Interés",$H$15="Corrupción en Trámites, OPAs y Consultas de Acceso a la Información Pública"),'6.Valoración Control Corrupción'!J16,'5. Valoración de Controles'!J16))</f>
        <v/>
      </c>
      <c r="X16" s="35" t="str">
        <f>IF($H$15="","",
IF(OR($H$15="Corrupción",$H$15="Corrupción - LA/FT/FPADM",$H$15="Corrupción - LA/FT/FPADM",$H$15="Corrupción en Trámites, OPAs y Consultas de Acceso a la Información Pública"),"No Aplica",'5. Valoración de Controles'!L16))</f>
        <v/>
      </c>
      <c r="Y16" s="35" t="str">
        <f>IF($H$15="","",
IF(OR($H$15="Corrupción",$H$15="Corrupción - LA/FT/FPADM",$H$15="Corrupción - LA/FT/FPADM",$H$15="Corrupción en Trámites, OPAs y Consultas de Acceso a la Información Pública"),"No Aplica",'5. Valoración de Controles'!M16))</f>
        <v/>
      </c>
      <c r="Z16" s="35" t="str">
        <f>IF($H$15="","",
IF(OR($H$15="Corrupción",$H$15="Corrupción - LA/FT/FPADM",$H$15="Corrupción - LA/FT/FPADM",$H$15="Corrupción en Trámites, OPAs y Consultas de Acceso a la Información Pública"),"No Aplica",'5. Valoración de Controles'!N16))</f>
        <v/>
      </c>
      <c r="AA16" s="35" t="str">
        <f>IF($H$15="","",
IF(OR($H$15="Corrupción",$H$15="Corrupción - LA/FT/FPADM",$H$15="Corrupción - LA/FT/FPADM",$H$15="Corrupción en Trámites, OPAs y Consultas de Acceso a la Información Pública"),"No Aplica",'5. Valoración de Controles'!O16))</f>
        <v/>
      </c>
      <c r="AB16" s="35" t="str">
        <f>IF($H$15="","",
IF(OR($H$15="Corrupción",$H$15="Corrupción - LA/FT/FPADM",$H$15="Corrupción - LA/FT/FPADM",$H$15="Corrupción en Trámites, OPAs y Consultas de Acceso a la Información Pública"),"No Aplica",'5. Valoración de Controles'!P16))</f>
        <v/>
      </c>
      <c r="AC16" s="35" t="str">
        <f>IF($H$15="","",
IF(OR($H$15="Corrupción",$H$15="Corrupción - LA/FT/FPADM",$H$15="Corrupción - LA/FT/FPADM",$H$15="Corrupción en Trámites, OPAs y Consultas de Acceso a la Información Pública"),"No Aplica",'5. Valoración de Controles'!Q16))</f>
        <v/>
      </c>
      <c r="AD16" s="35" t="str">
        <f>IF($H$15="","",
IF(OR($H$15="Corrupción",$H$15="Corrupción - LA/FT/FPADM",$H$15="Corrupción - LA/FT/FPADM",$H$15="Corrupción en Trámites, OPAs y Consultas de Acceso a la Información Pública"),"No Aplica",'5. Valoración de Controles'!R16))</f>
        <v/>
      </c>
      <c r="AE16" s="35" t="str">
        <f>IF($H$15="","",
IF(OR($H$15="Corrupción",$H$15="Corrupción - LA/FT/FPADM",$H$15="Corrupción - LA/FT/FPADM",$H$15="Corrupción en Trámites, OPAs y Consultas de Acceso a la Información Pública"),"No Aplica",'5. Valoración de Controles'!S16))</f>
        <v/>
      </c>
      <c r="AF16" s="35" t="str">
        <f>IF($H$15="","",
IF(OR($H$15="Corrupción",$H$15="Corrupción - LA/FT/FPADM",$H$15="Corrupción - LA/FT/FPADM",$H$15="Corrupción en Trámites, OPAs y Consultas de Acceso a la Información Pública"),"No Aplica",'5. Valoración de Controles'!T16))</f>
        <v/>
      </c>
      <c r="AG16" s="35" t="str">
        <f>IF($H$15="","",
IF(OR($H$15="Corrupción",$H$15="Corrupción - LA/FT/FPADM",$H$15="Corrupción - LA/FT/FPADM",$H$15="Corrupción en Trámites, OPAs y Consultas de Acceso a la Información Pública"),"No Aplica",'5. Valoración de Controles'!U16))</f>
        <v/>
      </c>
      <c r="AH16" s="123"/>
      <c r="AI16" s="209"/>
      <c r="AJ16" s="123"/>
      <c r="AK16" s="209"/>
      <c r="AL16" s="121"/>
      <c r="AM16" s="125"/>
      <c r="AN16" s="208"/>
      <c r="AO16" s="210"/>
      <c r="AP16" s="122"/>
      <c r="AQ16" s="127"/>
      <c r="AR16" s="122"/>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row>
    <row r="17" spans="1:73" ht="31.5" customHeight="1" x14ac:dyDescent="0.3">
      <c r="A17" s="137"/>
      <c r="B17" s="127"/>
      <c r="C17" s="127"/>
      <c r="D17" s="127"/>
      <c r="E17" s="127"/>
      <c r="F17" s="127"/>
      <c r="G17" s="127"/>
      <c r="H17" s="127"/>
      <c r="I17" s="127"/>
      <c r="J17" s="127"/>
      <c r="K17" s="123"/>
      <c r="L17" s="124"/>
      <c r="M17" s="127"/>
      <c r="N17" s="123"/>
      <c r="O17" s="124"/>
      <c r="P17" s="121"/>
      <c r="Q17" s="61" t="str">
        <f>IF($H$15="","",
IF(OR($H$15="Corrupción",$H$15="Corrupción - LA/FT/FPADM",$H$15="Corrupción - Conflictos de Interés",$H$15="Corrupción en Trámites, OPAs y Consultas de Acceso a la Información Pública",$H$15="Financiación de la Proliferación de Armas de Destrucción Masiva"),'6.Valoración Control Corrupción'!E17,'5. Valoración de Controles'!K17))</f>
        <v/>
      </c>
      <c r="R17" s="61" t="str">
        <f>IF($H$15="","",
IF(OR($H$15="Corrupción",$H$15="Corrupción - LA/FT/FPADM",$H$15="Corrupción - Conflictos de Interés",$H$15="Corrupción en Trámites, OPAs y Consultas de Acceso a la Información Pública"),'6.Valoración Control Corrupción'!E17,'5. Valoración de Controles'!E17))</f>
        <v/>
      </c>
      <c r="S17" s="61" t="str">
        <f>IF($H$15="","",
IF(OR($H$15="Corrupción",$H$15="Corrupción - LA/FT/FPADM",$H$15="Corrupción - Conflictos de Interés",$H$15="Corrupción en Trámites, OPAs y Consultas de Acceso a la Información Pública"),'6.Valoración Control Corrupción'!F17,'5. Valoración de Controles'!F17))</f>
        <v/>
      </c>
      <c r="T17" s="61" t="str">
        <f>IF($H$15="","",
IF(OR($H$15="Corrupción",$H$15="Corrupción - LA/FT/FPADM",$H$15="Corrupción - Conflictos de Interés",$H$15="Corrupción en Trámites, OPAs y Consultas de Acceso a la Información Pública"),'6.Valoración Control Corrupción'!G17,'5. Valoración de Controles'!G17))</f>
        <v/>
      </c>
      <c r="U17" s="61" t="str">
        <f>IF($H$15="","",
IF(OR($H$15="Corrupción",$H$15="Corrupción - LA/FT/FPADM",$H$15="Corrupción - Conflictos de Interés",$H$15="Corrupción en Trámites, OPAs y Consultas de Acceso a la Información Pública"),'6.Valoración Control Corrupción'!H17,'5. Valoración de Controles'!H17))</f>
        <v/>
      </c>
      <c r="V17" s="61" t="str">
        <f>IF($H$15="","",
IF(OR($H$15="Corrupción",$H$15="Corrupción - LA/FT/FPADM",$H$15="Corrupción - Conflictos de Interés",$H$15="Corrupción en Trámites, OPAs y Consultas de Acceso a la Información Pública"),'6.Valoración Control Corrupción'!I17,'5. Valoración de Controles'!I17))</f>
        <v/>
      </c>
      <c r="W17" s="61" t="str">
        <f>IF($H$15="","",
IF(OR($H$15="Corrupción",$H$15="Corrupción - LA/FT/FPADM",$H$15="Corrupción - Conflictos de Interés",$H$15="Corrupción en Trámites, OPAs y Consultas de Acceso a la Información Pública"),'6.Valoración Control Corrupción'!J17,'5. Valoración de Controles'!J17))</f>
        <v/>
      </c>
      <c r="X17" s="35" t="str">
        <f>IF($H$15="","",
IF(OR($H$15="Corrupción",$H$15="Corrupción - LA/FT/FPADM",$H$15="Corrupción - LA/FT/FPADM",$H$15="Corrupción en Trámites, OPAs y Consultas de Acceso a la Información Pública"),"No Aplica",'5. Valoración de Controles'!L17))</f>
        <v/>
      </c>
      <c r="Y17" s="35" t="str">
        <f>IF($H$15="","",
IF(OR($H$15="Corrupción",$H$15="Corrupción - LA/FT/FPADM",$H$15="Corrupción - LA/FT/FPADM",$H$15="Corrupción en Trámites, OPAs y Consultas de Acceso a la Información Pública"),"No Aplica",'5. Valoración de Controles'!M17))</f>
        <v/>
      </c>
      <c r="Z17" s="35" t="str">
        <f>IF($H$15="","",
IF(OR($H$15="Corrupción",$H$15="Corrupción - LA/FT/FPADM",$H$15="Corrupción - LA/FT/FPADM",$H$15="Corrupción en Trámites, OPAs y Consultas de Acceso a la Información Pública"),"No Aplica",'5. Valoración de Controles'!N17))</f>
        <v/>
      </c>
      <c r="AA17" s="35" t="str">
        <f>IF($H$15="","",
IF(OR($H$15="Corrupción",$H$15="Corrupción - LA/FT/FPADM",$H$15="Corrupción - LA/FT/FPADM",$H$15="Corrupción en Trámites, OPAs y Consultas de Acceso a la Información Pública"),"No Aplica",'5. Valoración de Controles'!O17))</f>
        <v/>
      </c>
      <c r="AB17" s="35" t="str">
        <f>IF($H$15="","",
IF(OR($H$15="Corrupción",$H$15="Corrupción - LA/FT/FPADM",$H$15="Corrupción - LA/FT/FPADM",$H$15="Corrupción en Trámites, OPAs y Consultas de Acceso a la Información Pública"),"No Aplica",'5. Valoración de Controles'!P17))</f>
        <v/>
      </c>
      <c r="AC17" s="35" t="str">
        <f>IF($H$15="","",
IF(OR($H$15="Corrupción",$H$15="Corrupción - LA/FT/FPADM",$H$15="Corrupción - LA/FT/FPADM",$H$15="Corrupción en Trámites, OPAs y Consultas de Acceso a la Información Pública"),"No Aplica",'5. Valoración de Controles'!Q17))</f>
        <v/>
      </c>
      <c r="AD17" s="35" t="str">
        <f>IF($H$15="","",
IF(OR($H$15="Corrupción",$H$15="Corrupción - LA/FT/FPADM",$H$15="Corrupción - LA/FT/FPADM",$H$15="Corrupción en Trámites, OPAs y Consultas de Acceso a la Información Pública"),"No Aplica",'5. Valoración de Controles'!R17))</f>
        <v/>
      </c>
      <c r="AE17" s="35" t="str">
        <f>IF($H$15="","",
IF(OR($H$15="Corrupción",$H$15="Corrupción - LA/FT/FPADM",$H$15="Corrupción - LA/FT/FPADM",$H$15="Corrupción en Trámites, OPAs y Consultas de Acceso a la Información Pública"),"No Aplica",'5. Valoración de Controles'!S17))</f>
        <v/>
      </c>
      <c r="AF17" s="35" t="str">
        <f>IF($H$15="","",
IF(OR($H$15="Corrupción",$H$15="Corrupción - LA/FT/FPADM",$H$15="Corrupción - LA/FT/FPADM",$H$15="Corrupción en Trámites, OPAs y Consultas de Acceso a la Información Pública"),"No Aplica",'5. Valoración de Controles'!T17))</f>
        <v/>
      </c>
      <c r="AG17" s="35" t="str">
        <f>IF($H$15="","",
IF(OR($H$15="Corrupción",$H$15="Corrupción - LA/FT/FPADM",$H$15="Corrupción - LA/FT/FPADM",$H$15="Corrupción en Trámites, OPAs y Consultas de Acceso a la Información Pública"),"No Aplica",'5. Valoración de Controles'!U17))</f>
        <v/>
      </c>
      <c r="AH17" s="123"/>
      <c r="AI17" s="209"/>
      <c r="AJ17" s="123"/>
      <c r="AK17" s="209"/>
      <c r="AL17" s="121"/>
      <c r="AM17" s="125"/>
      <c r="AN17" s="208"/>
      <c r="AO17" s="210"/>
      <c r="AP17" s="122"/>
      <c r="AQ17" s="127"/>
      <c r="AR17" s="122"/>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row>
    <row r="18" spans="1:73" ht="31.5" customHeight="1" x14ac:dyDescent="0.3">
      <c r="A18" s="137">
        <v>4</v>
      </c>
      <c r="B18" s="127" t="str">
        <f>'2. Identificación del Riesgo'!B18:B20</f>
        <v/>
      </c>
      <c r="C18" s="127" t="str">
        <f>IF('2. Identificación del Riesgo'!C18:C20="","",'2. Identificación del Riesgo'!C18:C20)</f>
        <v/>
      </c>
      <c r="D18" s="127" t="str">
        <f>IF('2. Identificación del Riesgo'!D18:D20="","",'2. Identificación del Riesgo'!D18:D20)</f>
        <v/>
      </c>
      <c r="E18" s="127" t="str">
        <f>IF('2. Identificación del Riesgo'!E18:E20="","",'2. Identificación del Riesgo'!E18:E20)</f>
        <v/>
      </c>
      <c r="F18" s="127" t="str">
        <f>IF('2. Identificación del Riesgo'!F18:F20="","",'2. Identificación del Riesgo'!F18:F20)</f>
        <v/>
      </c>
      <c r="G18" s="127" t="str">
        <f>IF('2. Identificación del Riesgo'!G18:G20="","",'2. Identificación del Riesgo'!G18:G20)</f>
        <v/>
      </c>
      <c r="H18" s="127" t="str">
        <f>IF('2. Identificación del Riesgo'!H18:H20="","",'2. Identificación del Riesgo'!H18:H20)</f>
        <v/>
      </c>
      <c r="I18" s="127" t="str">
        <f>IF('2. Identificación del Riesgo'!I18:I20="","",'2. Identificación del Riesgo'!I18:I20)</f>
        <v/>
      </c>
      <c r="J18" s="127" t="str">
        <f>IF('2. Identificación del Riesgo'!J18:J20="","",'2. Identificación del Riesgo'!J18:J20)</f>
        <v/>
      </c>
      <c r="K18" s="123" t="str">
        <f>'2. Identificación del Riesgo'!K18:K20</f>
        <v/>
      </c>
      <c r="L18" s="124" t="str">
        <f>'2. Identificación del Riesgo'!L18:L20</f>
        <v/>
      </c>
      <c r="M18" s="127"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
      </c>
      <c r="N18" s="123" t="str">
        <f>'2. Identificación del Riesgo'!N18:N20</f>
        <v/>
      </c>
      <c r="O18" s="124" t="str">
        <f>'2. Identificación del Riesgo'!O18:O20</f>
        <v/>
      </c>
      <c r="P18" s="121" t="str">
        <f>'2. Identificación del Riesgo'!P18:P20</f>
        <v/>
      </c>
      <c r="Q18" s="61" t="str">
        <f>IF($H$18="","",
IF(OR($H$18="Corrupción",$H$18="Corrupción - LA/FT/FPADM",$H$18="Corrupción - Conflictos de Interés",$H$18="Corrupción en Trámites, OPAs y Consultas de Acceso a la Información Pública",$H$18="Financiación de la Proliferación de Armas de Destrucción Masiva"),'6.Valoración Control Corrupción'!E18,'5. Valoración de Controles'!K18))</f>
        <v/>
      </c>
      <c r="R18" s="61" t="str">
        <f>IF($H$18="","",
IF(OR($H$18="Corrupción",$H$18="Corrupción - LA/FT/FPADM",$H$18="Corrupción - Conflictos de Interés",$H$18="Corrupción en Trámites, OPAs y Consultas de Acceso a la Información Pública"),'6.Valoración Control Corrupción'!E18,'5. Valoración de Controles'!E18))</f>
        <v/>
      </c>
      <c r="S18" s="61" t="str">
        <f>IF($H$18="","",
IF(OR($H$18="Corrupción",$H$18="Corrupción - LA/FT/FPADM",$H$18="Corrupción - Conflictos de Interés",$H$18="Corrupción en Trámites, OPAs y Consultas de Acceso a la Información Pública"),'6.Valoración Control Corrupción'!F18,'5. Valoración de Controles'!F18))</f>
        <v/>
      </c>
      <c r="T18" s="61" t="str">
        <f>IF($H$18="","",
IF(OR($H$18="Corrupción",$H$18="Corrupción - LA/FT/FPADM",$H$18="Corrupción - Conflictos de Interés",$H$18="Corrupción en Trámites, OPAs y Consultas de Acceso a la Información Pública"),'6.Valoración Control Corrupción'!G18,'5. Valoración de Controles'!G18))</f>
        <v/>
      </c>
      <c r="U18" s="61" t="str">
        <f>IF($H$18="","",
IF(OR($H$18="Corrupción",$H$18="Corrupción - LA/FT/FPADM",$H$18="Corrupción - Conflictos de Interés",$H$18="Corrupción en Trámites, OPAs y Consultas de Acceso a la Información Pública"),'6.Valoración Control Corrupción'!H18,'5. Valoración de Controles'!H18))</f>
        <v/>
      </c>
      <c r="V18" s="61" t="str">
        <f>IF($H$18="","",
IF(OR($H$18="Corrupción",$H$18="Corrupción - LA/FT/FPADM",$H$18="Corrupción - Conflictos de Interés",$H$18="Corrupción en Trámites, OPAs y Consultas de Acceso a la Información Pública"),'6.Valoración Control Corrupción'!I18,'5. Valoración de Controles'!I18))</f>
        <v/>
      </c>
      <c r="W18" s="61" t="str">
        <f>IF($H$18="","",
IF(OR($H$18="Corrupción",$H$18="Corrupción - LA/FT/FPADM",$H$18="Corrupción - Conflictos de Interés",$H$18="Corrupción en Trámites, OPAs y Consultas de Acceso a la Información Pública"),'6.Valoración Control Corrupción'!J18,'5. Valoración de Controles'!J18))</f>
        <v/>
      </c>
      <c r="X18" s="35" t="str">
        <f>IF($H$21="","",
IF(OR($H$21="Corrupción",$H$21="Corrupción - LA/FT/FPADM",$H$21="Corrupción - LA/FT/FPADM",$H$21="Corrupción en Trámites, OPAs y Consultas de Acceso a la Información Pública"),"No Aplica",'5. Valoración de Controles'!L18))</f>
        <v/>
      </c>
      <c r="Y18" s="35" t="str">
        <f>IF($H$21="","",
IF(OR($H$21="Corrupción",$H$21="Corrupción - LA/FT/FPADM",$H$21="Corrupción - LA/FT/FPADM",$H$21="Corrupción en Trámites, OPAs y Consultas de Acceso a la Información Pública"),"No Aplica",'5. Valoración de Controles'!M18))</f>
        <v/>
      </c>
      <c r="Z18" s="35" t="str">
        <f>IF($H$21="","",
IF(OR($H$21="Corrupción",$H$21="Corrupción - LA/FT/FPADM",$H$21="Corrupción - LA/FT/FPADM",$H$21="Corrupción en Trámites, OPAs y Consultas de Acceso a la Información Pública"),"No Aplica",'5. Valoración de Controles'!N18))</f>
        <v/>
      </c>
      <c r="AA18" s="35" t="str">
        <f>IF($H$21="","",
IF(OR($H$21="Corrupción",$H$21="Corrupción - LA/FT/FPADM",$H$21="Corrupción - LA/FT/FPADM",$H$21="Corrupción en Trámites, OPAs y Consultas de Acceso a la Información Pública"),"No Aplica",'5. Valoración de Controles'!O18))</f>
        <v/>
      </c>
      <c r="AB18" s="35" t="str">
        <f>IF($H$21="","",
IF(OR($H$21="Corrupción",$H$21="Corrupción - LA/FT/FPADM",$H$21="Corrupción - LA/FT/FPADM",$H$21="Corrupción en Trámites, OPAs y Consultas de Acceso a la Información Pública"),"No Aplica",'5. Valoración de Controles'!P18))</f>
        <v/>
      </c>
      <c r="AC18" s="35" t="str">
        <f>IF($H$21="","",
IF(OR($H$21="Corrupción",$H$21="Corrupción - LA/FT/FPADM",$H$21="Corrupción - LA/FT/FPADM",$H$21="Corrupción en Trámites, OPAs y Consultas de Acceso a la Información Pública"),"No Aplica",'5. Valoración de Controles'!Q18))</f>
        <v/>
      </c>
      <c r="AD18" s="35" t="str">
        <f>IF($H$21="","",
IF(OR($H$21="Corrupción",$H$21="Corrupción - LA/FT/FPADM",$H$21="Corrupción - LA/FT/FPADM",$H$21="Corrupción en Trámites, OPAs y Consultas de Acceso a la Información Pública"),"No Aplica",'5. Valoración de Controles'!R18))</f>
        <v/>
      </c>
      <c r="AE18" s="35" t="str">
        <f>IF($H$21="","",
IF(OR($H$21="Corrupción",$H$21="Corrupción - LA/FT/FPADM",$H$21="Corrupción - LA/FT/FPADM",$H$21="Corrupción en Trámites, OPAs y Consultas de Acceso a la Información Pública"),"No Aplica",'5. Valoración de Controles'!S18))</f>
        <v/>
      </c>
      <c r="AF18" s="35" t="str">
        <f>IF($H$21="","",
IF(OR($H$21="Corrupción",$H$21="Corrupción - LA/FT/FPADM",$H$21="Corrupción - LA/FT/FPADM",$H$21="Corrupción en Trámites, OPAs y Consultas de Acceso a la Información Pública"),"No Aplica",'5. Valoración de Controles'!T18))</f>
        <v/>
      </c>
      <c r="AG18" s="35" t="str">
        <f>IF($H$9="","",
IF(OR($H$9="Corrupción",$H$9="Corrupción - LA/FT/FPADM",$H$9="Corrupción - LA/FT/FPADM",$H$9="Corrupción en Trámites, OPAs y Consultas de Acceso a la Información Pública"),"No Aplica",'5. Valoración de Controles'!U18))</f>
        <v>No Aplica</v>
      </c>
      <c r="AH18" s="123"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
      </c>
      <c r="AI18" s="209"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
      </c>
      <c r="AJ18" s="123"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
      </c>
      <c r="AK18" s="209"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
      </c>
      <c r="AL18" s="121" t="str">
        <f t="shared" ref="AL18" si="5">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125"/>
      <c r="AN18" s="208" t="str">
        <f t="shared" ref="AN18" si="6">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210"/>
      <c r="AP18" s="211"/>
      <c r="AQ18" s="207" t="str">
        <f t="shared" ref="AQ18" si="7">IF(AO18="","","∑ Peso porcentual de cada acción definida")</f>
        <v/>
      </c>
      <c r="AR18" s="122"/>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row>
    <row r="19" spans="1:73" ht="31.5" customHeight="1" x14ac:dyDescent="0.3">
      <c r="A19" s="137"/>
      <c r="B19" s="127"/>
      <c r="C19" s="127"/>
      <c r="D19" s="127"/>
      <c r="E19" s="127"/>
      <c r="F19" s="127"/>
      <c r="G19" s="127"/>
      <c r="H19" s="127"/>
      <c r="I19" s="127"/>
      <c r="J19" s="127"/>
      <c r="K19" s="123"/>
      <c r="L19" s="124"/>
      <c r="M19" s="127"/>
      <c r="N19" s="123"/>
      <c r="O19" s="124"/>
      <c r="P19" s="121"/>
      <c r="Q19" s="61" t="str">
        <f>IF($H$18="","",
IF(OR($H$18="Corrupción",$H$18="Corrupción - LA/FT/FPADM",$H$18="Corrupción - Conflictos de Interés",$H$18="Corrupción en Trámites, OPAs y Consultas de Acceso a la Información Pública",$H$18="Financiación de la Proliferación de Armas de Destrucción Masiva"),'6.Valoración Control Corrupción'!E19,'5. Valoración de Controles'!K19))</f>
        <v/>
      </c>
      <c r="R19" s="61" t="str">
        <f>IF($H$18="","",
IF(OR($H$18="Corrupción",$H$18="Corrupción - LA/FT/FPADM",$H$18="Corrupción - Conflictos de Interés",$H$18="Corrupción en Trámites, OPAs y Consultas de Acceso a la Información Pública"),'6.Valoración Control Corrupción'!E19,'5. Valoración de Controles'!E19))</f>
        <v/>
      </c>
      <c r="S19" s="61" t="str">
        <f>IF($H$18="","",
IF(OR($H$18="Corrupción",$H$18="Corrupción - LA/FT/FPADM",$H$18="Corrupción - Conflictos de Interés",$H$18="Corrupción en Trámites, OPAs y Consultas de Acceso a la Información Pública"),'6.Valoración Control Corrupción'!F19,'5. Valoración de Controles'!F19))</f>
        <v/>
      </c>
      <c r="T19" s="61" t="str">
        <f>IF($H$18="","",
IF(OR($H$18="Corrupción",$H$18="Corrupción - LA/FT/FPADM",$H$18="Corrupción - Conflictos de Interés",$H$18="Corrupción en Trámites, OPAs y Consultas de Acceso a la Información Pública"),'6.Valoración Control Corrupción'!G19,'5. Valoración de Controles'!G19))</f>
        <v/>
      </c>
      <c r="U19" s="61" t="str">
        <f>IF($H$18="","",
IF(OR($H$18="Corrupción",$H$18="Corrupción - LA/FT/FPADM",$H$18="Corrupción - Conflictos de Interés",$H$18="Corrupción en Trámites, OPAs y Consultas de Acceso a la Información Pública"),'6.Valoración Control Corrupción'!H19,'5. Valoración de Controles'!H19))</f>
        <v/>
      </c>
      <c r="V19" s="61" t="str">
        <f>IF($H$18="","",
IF(OR($H$18="Corrupción",$H$18="Corrupción - LA/FT/FPADM",$H$18="Corrupción - Conflictos de Interés",$H$18="Corrupción en Trámites, OPAs y Consultas de Acceso a la Información Pública"),'6.Valoración Control Corrupción'!I19,'5. Valoración de Controles'!I19))</f>
        <v/>
      </c>
      <c r="W19" s="61" t="str">
        <f>IF($H$18="","",
IF(OR($H$18="Corrupción",$H$18="Corrupción - LA/FT/FPADM",$H$18="Corrupción - Conflictos de Interés",$H$18="Corrupción en Trámites, OPAs y Consultas de Acceso a la Información Pública"),'6.Valoración Control Corrupción'!J19,'5. Valoración de Controles'!J19))</f>
        <v/>
      </c>
      <c r="X19" s="35" t="str">
        <f>IF($H$21="","",
IF(OR($H$21="Corrupción",$H$21="Corrupción - LA/FT/FPADM",$H$21="Corrupción - LA/FT/FPADM",$H$21="Corrupción en Trámites, OPAs y Consultas de Acceso a la Información Pública"),"No Aplica",'5. Valoración de Controles'!L19))</f>
        <v/>
      </c>
      <c r="Y19" s="35" t="str">
        <f>IF($H$21="","",
IF(OR($H$21="Corrupción",$H$21="Corrupción - LA/FT/FPADM",$H$21="Corrupción - LA/FT/FPADM",$H$21="Corrupción en Trámites, OPAs y Consultas de Acceso a la Información Pública"),"No Aplica",'5. Valoración de Controles'!M19))</f>
        <v/>
      </c>
      <c r="Z19" s="35" t="str">
        <f>IF($H$21="","",
IF(OR($H$21="Corrupción",$H$21="Corrupción - LA/FT/FPADM",$H$21="Corrupción - LA/FT/FPADM",$H$21="Corrupción en Trámites, OPAs y Consultas de Acceso a la Información Pública"),"No Aplica",'5. Valoración de Controles'!N19))</f>
        <v/>
      </c>
      <c r="AA19" s="35" t="str">
        <f>IF($H$21="","",
IF(OR($H$21="Corrupción",$H$21="Corrupción - LA/FT/FPADM",$H$21="Corrupción - LA/FT/FPADM",$H$21="Corrupción en Trámites, OPAs y Consultas de Acceso a la Información Pública"),"No Aplica",'5. Valoración de Controles'!O19))</f>
        <v/>
      </c>
      <c r="AB19" s="35" t="str">
        <f>IF($H$21="","",
IF(OR($H$21="Corrupción",$H$21="Corrupción - LA/FT/FPADM",$H$21="Corrupción - LA/FT/FPADM",$H$21="Corrupción en Trámites, OPAs y Consultas de Acceso a la Información Pública"),"No Aplica",'5. Valoración de Controles'!P19))</f>
        <v/>
      </c>
      <c r="AC19" s="35" t="str">
        <f>IF($H$21="","",
IF(OR($H$21="Corrupción",$H$21="Corrupción - LA/FT/FPADM",$H$21="Corrupción - LA/FT/FPADM",$H$21="Corrupción en Trámites, OPAs y Consultas de Acceso a la Información Pública"),"No Aplica",'5. Valoración de Controles'!Q19))</f>
        <v/>
      </c>
      <c r="AD19" s="35" t="str">
        <f>IF($H$21="","",
IF(OR($H$21="Corrupción",$H$21="Corrupción - LA/FT/FPADM",$H$21="Corrupción - LA/FT/FPADM",$H$21="Corrupción en Trámites, OPAs y Consultas de Acceso a la Información Pública"),"No Aplica",'5. Valoración de Controles'!R19))</f>
        <v/>
      </c>
      <c r="AE19" s="35" t="str">
        <f>IF($H$21="","",
IF(OR($H$21="Corrupción",$H$21="Corrupción - LA/FT/FPADM",$H$21="Corrupción - LA/FT/FPADM",$H$21="Corrupción en Trámites, OPAs y Consultas de Acceso a la Información Pública"),"No Aplica",'5. Valoración de Controles'!S19))</f>
        <v/>
      </c>
      <c r="AF19" s="35" t="str">
        <f>IF($H$21="","",
IF(OR($H$21="Corrupción",$H$21="Corrupción - LA/FT/FPADM",$H$21="Corrupción - LA/FT/FPADM",$H$21="Corrupción en Trámites, OPAs y Consultas de Acceso a la Información Pública"),"No Aplica",'5. Valoración de Controles'!T19))</f>
        <v/>
      </c>
      <c r="AG19" s="35" t="str">
        <f>IF($H$9="","",
IF(OR($H$9="Corrupción",$H$9="Corrupción - LA/FT/FPADM",$H$9="Corrupción - LA/FT/FPADM",$H$9="Corrupción en Trámites, OPAs y Consultas de Acceso a la Información Pública"),"No Aplica",'5. Valoración de Controles'!U19))</f>
        <v>No Aplica</v>
      </c>
      <c r="AH19" s="123"/>
      <c r="AI19" s="209"/>
      <c r="AJ19" s="123"/>
      <c r="AK19" s="209"/>
      <c r="AL19" s="121"/>
      <c r="AM19" s="125"/>
      <c r="AN19" s="208"/>
      <c r="AO19" s="210"/>
      <c r="AP19" s="122"/>
      <c r="AQ19" s="127"/>
      <c r="AR19" s="122"/>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row>
    <row r="20" spans="1:73" ht="31.5" customHeight="1" x14ac:dyDescent="0.3">
      <c r="A20" s="137"/>
      <c r="B20" s="127"/>
      <c r="C20" s="127"/>
      <c r="D20" s="127"/>
      <c r="E20" s="127"/>
      <c r="F20" s="127"/>
      <c r="G20" s="127"/>
      <c r="H20" s="127"/>
      <c r="I20" s="127"/>
      <c r="J20" s="127"/>
      <c r="K20" s="123"/>
      <c r="L20" s="124"/>
      <c r="M20" s="127"/>
      <c r="N20" s="123"/>
      <c r="O20" s="124"/>
      <c r="P20" s="121"/>
      <c r="Q20" s="61" t="str">
        <f>IF($H$18="","",
IF(OR($H$18="Corrupción",$H$18="Corrupción - LA/FT/FPADM",$H$18="Corrupción - Conflictos de Interés",$H$18="Corrupción en Trámites, OPAs y Consultas de Acceso a la Información Pública",$H$18="Financiación de la Proliferación de Armas de Destrucción Masiva"),'6.Valoración Control Corrupción'!E20,'5. Valoración de Controles'!K20))</f>
        <v/>
      </c>
      <c r="R20" s="61" t="str">
        <f>IF($H$18="","",
IF(OR($H$18="Corrupción",$H$18="Corrupción - LA/FT/FPADM",$H$18="Corrupción - Conflictos de Interés",$H$18="Corrupción en Trámites, OPAs y Consultas de Acceso a la Información Pública"),'6.Valoración Control Corrupción'!E20,'5. Valoración de Controles'!E20))</f>
        <v/>
      </c>
      <c r="S20" s="61" t="str">
        <f>IF($H$18="","",
IF(OR($H$18="Corrupción",$H$18="Corrupción - LA/FT/FPADM",$H$18="Corrupción - Conflictos de Interés",$H$18="Corrupción en Trámites, OPAs y Consultas de Acceso a la Información Pública"),'6.Valoración Control Corrupción'!F20,'5. Valoración de Controles'!F20))</f>
        <v/>
      </c>
      <c r="T20" s="61" t="str">
        <f>IF($H$18="","",
IF(OR($H$18="Corrupción",$H$18="Corrupción - LA/FT/FPADM",$H$18="Corrupción - Conflictos de Interés",$H$18="Corrupción en Trámites, OPAs y Consultas de Acceso a la Información Pública"),'6.Valoración Control Corrupción'!G20,'5. Valoración de Controles'!G20))</f>
        <v/>
      </c>
      <c r="U20" s="61" t="str">
        <f>IF($H$18="","",
IF(OR($H$18="Corrupción",$H$18="Corrupción - LA/FT/FPADM",$H$18="Corrupción - Conflictos de Interés",$H$18="Corrupción en Trámites, OPAs y Consultas de Acceso a la Información Pública"),'6.Valoración Control Corrupción'!H20,'5. Valoración de Controles'!H20))</f>
        <v/>
      </c>
      <c r="V20" s="61" t="str">
        <f>IF($H$18="","",
IF(OR($H$18="Corrupción",$H$18="Corrupción - LA/FT/FPADM",$H$18="Corrupción - Conflictos de Interés",$H$18="Corrupción en Trámites, OPAs y Consultas de Acceso a la Información Pública"),'6.Valoración Control Corrupción'!I20,'5. Valoración de Controles'!I20))</f>
        <v/>
      </c>
      <c r="W20" s="61" t="str">
        <f>IF($H$18="","",
IF(OR($H$18="Corrupción",$H$18="Corrupción - LA/FT/FPADM",$H$18="Corrupción - Conflictos de Interés",$H$18="Corrupción en Trámites, OPAs y Consultas de Acceso a la Información Pública"),'6.Valoración Control Corrupción'!J20,'5. Valoración de Controles'!J20))</f>
        <v/>
      </c>
      <c r="X20" s="35" t="str">
        <f>IF($H$21="","",
IF(OR($H$21="Corrupción",$H$21="Corrupción - LA/FT/FPADM",$H$21="Corrupción - LA/FT/FPADM",$H$21="Corrupción en Trámites, OPAs y Consultas de Acceso a la Información Pública"),"No Aplica",'5. Valoración de Controles'!L20))</f>
        <v/>
      </c>
      <c r="Y20" s="35" t="str">
        <f>IF($H$21="","",
IF(OR($H$21="Corrupción",$H$21="Corrupción - LA/FT/FPADM",$H$21="Corrupción - LA/FT/FPADM",$H$21="Corrupción en Trámites, OPAs y Consultas de Acceso a la Información Pública"),"No Aplica",'5. Valoración de Controles'!M20))</f>
        <v/>
      </c>
      <c r="Z20" s="35" t="str">
        <f>IF($H$21="","",
IF(OR($H$21="Corrupción",$H$21="Corrupción - LA/FT/FPADM",$H$21="Corrupción - LA/FT/FPADM",$H$21="Corrupción en Trámites, OPAs y Consultas de Acceso a la Información Pública"),"No Aplica",'5. Valoración de Controles'!N20))</f>
        <v/>
      </c>
      <c r="AA20" s="35" t="str">
        <f>IF($H$21="","",
IF(OR($H$21="Corrupción",$H$21="Corrupción - LA/FT/FPADM",$H$21="Corrupción - LA/FT/FPADM",$H$21="Corrupción en Trámites, OPAs y Consultas de Acceso a la Información Pública"),"No Aplica",'5. Valoración de Controles'!O20))</f>
        <v/>
      </c>
      <c r="AB20" s="35" t="str">
        <f>IF($H$21="","",
IF(OR($H$21="Corrupción",$H$21="Corrupción - LA/FT/FPADM",$H$21="Corrupción - LA/FT/FPADM",$H$21="Corrupción en Trámites, OPAs y Consultas de Acceso a la Información Pública"),"No Aplica",'5. Valoración de Controles'!P20))</f>
        <v/>
      </c>
      <c r="AC20" s="35" t="str">
        <f>IF($H$21="","",
IF(OR($H$21="Corrupción",$H$21="Corrupción - LA/FT/FPADM",$H$21="Corrupción - LA/FT/FPADM",$H$21="Corrupción en Trámites, OPAs y Consultas de Acceso a la Información Pública"),"No Aplica",'5. Valoración de Controles'!Q20))</f>
        <v/>
      </c>
      <c r="AD20" s="35" t="str">
        <f>IF($H$21="","",
IF(OR($H$21="Corrupción",$H$21="Corrupción - LA/FT/FPADM",$H$21="Corrupción - LA/FT/FPADM",$H$21="Corrupción en Trámites, OPAs y Consultas de Acceso a la Información Pública"),"No Aplica",'5. Valoración de Controles'!R20))</f>
        <v/>
      </c>
      <c r="AE20" s="35" t="str">
        <f>IF($H$21="","",
IF(OR($H$21="Corrupción",$H$21="Corrupción - LA/FT/FPADM",$H$21="Corrupción - LA/FT/FPADM",$H$21="Corrupción en Trámites, OPAs y Consultas de Acceso a la Información Pública"),"No Aplica",'5. Valoración de Controles'!S20))</f>
        <v/>
      </c>
      <c r="AF20" s="35" t="str">
        <f>IF($H$21="","",
IF(OR($H$21="Corrupción",$H$21="Corrupción - LA/FT/FPADM",$H$21="Corrupción - LA/FT/FPADM",$H$21="Corrupción en Trámites, OPAs y Consultas de Acceso a la Información Pública"),"No Aplica",'5. Valoración de Controles'!T20))</f>
        <v/>
      </c>
      <c r="AG20" s="35" t="str">
        <f>IF($H$9="","",
IF(OR($H$9="Corrupción",$H$9="Corrupción - LA/FT/FPADM",$H$9="Corrupción - LA/FT/FPADM",$H$9="Corrupción en Trámites, OPAs y Consultas de Acceso a la Información Pública"),"No Aplica",'5. Valoración de Controles'!U20))</f>
        <v>No Aplica</v>
      </c>
      <c r="AH20" s="123"/>
      <c r="AI20" s="209"/>
      <c r="AJ20" s="123"/>
      <c r="AK20" s="209"/>
      <c r="AL20" s="121"/>
      <c r="AM20" s="125"/>
      <c r="AN20" s="208"/>
      <c r="AO20" s="210"/>
      <c r="AP20" s="122"/>
      <c r="AQ20" s="127"/>
      <c r="AR20" s="122"/>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row>
    <row r="21" spans="1:73" ht="31.5" customHeight="1" x14ac:dyDescent="0.3">
      <c r="A21" s="137">
        <v>5</v>
      </c>
      <c r="B21" s="127" t="str">
        <f>'2. Identificación del Riesgo'!B21:B23</f>
        <v/>
      </c>
      <c r="C21" s="127" t="str">
        <f>IF('2. Identificación del Riesgo'!C21:C23="","",'2. Identificación del Riesgo'!C21:C23)</f>
        <v/>
      </c>
      <c r="D21" s="127" t="str">
        <f>IF('2. Identificación del Riesgo'!D21:D23="","",'2. Identificación del Riesgo'!D21:D23)</f>
        <v/>
      </c>
      <c r="E21" s="127" t="str">
        <f>IF('2. Identificación del Riesgo'!E21:E23="","",'2. Identificación del Riesgo'!E21:E23)</f>
        <v/>
      </c>
      <c r="F21" s="127" t="str">
        <f>IF('2. Identificación del Riesgo'!F21:F23="","",'2. Identificación del Riesgo'!F21:F23)</f>
        <v/>
      </c>
      <c r="G21" s="127" t="str">
        <f>IF('2. Identificación del Riesgo'!G21:G23="","",'2. Identificación del Riesgo'!G21:G23)</f>
        <v/>
      </c>
      <c r="H21" s="127" t="str">
        <f>IF('2. Identificación del Riesgo'!H21:H23="","",'2. Identificación del Riesgo'!H21:H23)</f>
        <v/>
      </c>
      <c r="I21" s="127" t="str">
        <f>IF('2. Identificación del Riesgo'!I21:I23="","",'2. Identificación del Riesgo'!I21:I23)</f>
        <v/>
      </c>
      <c r="J21" s="127" t="str">
        <f>IF('2. Identificación del Riesgo'!J21:J23="","",'2. Identificación del Riesgo'!J21:J23)</f>
        <v/>
      </c>
      <c r="K21" s="123" t="str">
        <f>'2. Identificación del Riesgo'!K21:K23</f>
        <v/>
      </c>
      <c r="L21" s="124" t="str">
        <f>'2. Identificación del Riesgo'!L21:L23</f>
        <v/>
      </c>
      <c r="M21" s="127"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
      </c>
      <c r="N21" s="123" t="str">
        <f>'2. Identificación del Riesgo'!N21:N23</f>
        <v/>
      </c>
      <c r="O21" s="124" t="str">
        <f>'2. Identificación del Riesgo'!O21:O23</f>
        <v/>
      </c>
      <c r="P21" s="121" t="str">
        <f>'2. Identificación del Riesgo'!P21:P23</f>
        <v/>
      </c>
      <c r="Q21" s="61" t="str">
        <f>IF($H$21="","",
IF(OR($H$21="Corrupción",$H$21="Corrupción - LA/FT/FPADM",$H$21="Corrupción - Conflictos de Interés",$H$21="Corrupción en Trámites, OPAs y Consultas de Acceso a la Información Pública",$H$21="Financiación de la Proliferación de Armas de Destrucción Masiva"),'6.Valoración Control Corrupción'!E21,'5. Valoración de Controles'!K21))</f>
        <v/>
      </c>
      <c r="R21" s="61" t="str">
        <f>IF($H$21="","",
IF(OR($H$21="Corrupción",$H$21="Corrupción - LA/FT/FPADM",$H$21="Corrupción - Conflictos de Interés",$H$9="Corrupción en Trámites, OPAs y Consultas de Acceso a la Información Pública"),'6.Valoración Control Corrupción'!E21,'5. Valoración de Controles'!E21))</f>
        <v/>
      </c>
      <c r="S21" s="61" t="str">
        <f>IF($H$21="","",
IF(OR($H$21="Corrupción",$H$21="Corrupción - LA/FT/FPADM",$H$21="Corrupción - Conflictos de Interés",$H$9="Corrupción en Trámites, OPAs y Consultas de Acceso a la Información Pública"),'6.Valoración Control Corrupción'!F21,'5. Valoración de Controles'!F21))</f>
        <v/>
      </c>
      <c r="T21" s="61" t="str">
        <f>IF($H$21="","",
IF(OR($H$21="Corrupción",$H$21="Corrupción - LA/FT/FPADM",$H$21="Corrupción - Conflictos de Interés",$H$9="Corrupción en Trámites, OPAs y Consultas de Acceso a la Información Pública"),'6.Valoración Control Corrupción'!G21,'5. Valoración de Controles'!G21))</f>
        <v/>
      </c>
      <c r="U21" s="61" t="str">
        <f>IF($H$21="","",
IF(OR($H$21="Corrupción",$H$21="Corrupción - LA/FT/FPADM",$H$21="Corrupción - Conflictos de Interés",$H$9="Corrupción en Trámites, OPAs y Consultas de Acceso a la Información Pública"),'6.Valoración Control Corrupción'!H21,'5. Valoración de Controles'!H21))</f>
        <v/>
      </c>
      <c r="V21" s="61" t="str">
        <f>IF($H$21="","",
IF(OR($H$21="Corrupción",$H$21="Corrupción - LA/FT/FPADM",$H$21="Corrupción - Conflictos de Interés",$H$9="Corrupción en Trámites, OPAs y Consultas de Acceso a la Información Pública"),'6.Valoración Control Corrupción'!I21,'5. Valoración de Controles'!I21))</f>
        <v/>
      </c>
      <c r="W21" s="61" t="str">
        <f>IF($H$21="","",
IF(OR($H$21="Corrupción",$H$21="Corrupción - LA/FT/FPADM",$H$21="Corrupción - Conflictos de Interés",$H$9="Corrupción en Trámites, OPAs y Consultas de Acceso a la Información Pública"),'6.Valoración Control Corrupción'!J21,'5. Valoración de Controles'!J21))</f>
        <v/>
      </c>
      <c r="X21" s="35" t="str">
        <f>IF($H$21="","",
IF(OR($H$21="Corrupción",$H$21="Corrupción - LA/FT/FPADM",$H$21="Corrupción - LA/FT/FPADM",$H$21="Corrupción en Trámites, OPAs y Consultas de Acceso a la Información Pública"),"No Aplica",'5. Valoración de Controles'!L21))</f>
        <v/>
      </c>
      <c r="Y21" s="35" t="str">
        <f>IF($H$21="","",
IF(OR($H$21="Corrupción",$H$21="Corrupción - LA/FT/FPADM",$H$21="Corrupción - LA/FT/FPADM",$H$21="Corrupción en Trámites, OPAs y Consultas de Acceso a la Información Pública"),"No Aplica",'5. Valoración de Controles'!M21))</f>
        <v/>
      </c>
      <c r="Z21" s="35" t="str">
        <f>IF($H$21="","",
IF(OR($H$21="Corrupción",$H$21="Corrupción - LA/FT/FPADM",$H$21="Corrupción - LA/FT/FPADM",$H$21="Corrupción en Trámites, OPAs y Consultas de Acceso a la Información Pública"),"No Aplica",'5. Valoración de Controles'!N21))</f>
        <v/>
      </c>
      <c r="AA21" s="35" t="str">
        <f>IF($H$21="","",
IF(OR($H$21="Corrupción",$H$21="Corrupción - LA/FT/FPADM",$H$21="Corrupción - LA/FT/FPADM",$H$21="Corrupción en Trámites, OPAs y Consultas de Acceso a la Información Pública"),"No Aplica",'5. Valoración de Controles'!O21))</f>
        <v/>
      </c>
      <c r="AB21" s="35" t="str">
        <f>IF($H$21="","",
IF(OR($H$21="Corrupción",$H$21="Corrupción - LA/FT/FPADM",$H$21="Corrupción - LA/FT/FPADM",$H$21="Corrupción en Trámites, OPAs y Consultas de Acceso a la Información Pública"),"No Aplica",'5. Valoración de Controles'!P21))</f>
        <v/>
      </c>
      <c r="AC21" s="35" t="str">
        <f>IF($H$21="","",
IF(OR($H$21="Corrupción",$H$21="Corrupción - LA/FT/FPADM",$H$21="Corrupción - LA/FT/FPADM",$H$21="Corrupción en Trámites, OPAs y Consultas de Acceso a la Información Pública"),"No Aplica",'5. Valoración de Controles'!Q21))</f>
        <v/>
      </c>
      <c r="AD21" s="35" t="str">
        <f>IF($H$21="","",
IF(OR($H$21="Corrupción",$H$21="Corrupción - LA/FT/FPADM",$H$21="Corrupción - LA/FT/FPADM",$H$21="Corrupción en Trámites, OPAs y Consultas de Acceso a la Información Pública"),"No Aplica",'5. Valoración de Controles'!R21))</f>
        <v/>
      </c>
      <c r="AE21" s="35" t="str">
        <f>IF($H$21="","",
IF(OR($H$21="Corrupción",$H$21="Corrupción - LA/FT/FPADM",$H$21="Corrupción - LA/FT/FPADM",$H$21="Corrupción en Trámites, OPAs y Consultas de Acceso a la Información Pública"),"No Aplica",'5. Valoración de Controles'!S21))</f>
        <v/>
      </c>
      <c r="AF21" s="35" t="str">
        <f>IF($H$21="","",
IF(OR($H$21="Corrupción",$H$21="Corrupción - LA/FT/FPADM",$H$21="Corrupción - LA/FT/FPADM",$H$21="Corrupción en Trámites, OPAs y Consultas de Acceso a la Información Pública"),"No Aplica",'5. Valoración de Controles'!T21))</f>
        <v/>
      </c>
      <c r="AG21" s="35" t="str">
        <f>IF($H$21="","",
IF(OR($H$21="Corrupción",$H$21="Corrupción - LA/FT/FPADM",$H$21="Corrupción - LA/FT/FPADM",$H$21="Corrupción en Trámites, OPAs y Consultas de Acceso a la Información Pública"),"No Aplica",'5. Valoración de Controles'!U21))</f>
        <v/>
      </c>
      <c r="AH21" s="123"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
      </c>
      <c r="AI21" s="209"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
      </c>
      <c r="AJ21" s="123"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
      </c>
      <c r="AK21" s="209"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
      </c>
      <c r="AL21" s="121" t="str">
        <f t="shared" ref="AL21" si="8">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125"/>
      <c r="AN21" s="208" t="str">
        <f t="shared" ref="AN21" si="9">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210"/>
      <c r="AP21" s="211"/>
      <c r="AQ21" s="207" t="str">
        <f t="shared" ref="AQ21" si="10">IF(AO21="","","∑ Peso porcentual de cada acción definida")</f>
        <v/>
      </c>
      <c r="AR21" s="122"/>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row>
    <row r="22" spans="1:73" ht="31.5" customHeight="1" x14ac:dyDescent="0.3">
      <c r="A22" s="137"/>
      <c r="B22" s="127"/>
      <c r="C22" s="127"/>
      <c r="D22" s="127"/>
      <c r="E22" s="127"/>
      <c r="F22" s="127"/>
      <c r="G22" s="127"/>
      <c r="H22" s="127"/>
      <c r="I22" s="127"/>
      <c r="J22" s="127"/>
      <c r="K22" s="123"/>
      <c r="L22" s="124"/>
      <c r="M22" s="127"/>
      <c r="N22" s="123"/>
      <c r="O22" s="124"/>
      <c r="P22" s="121"/>
      <c r="Q22" s="61" t="str">
        <f>IF($H$21="","",
IF(OR($H$21="Corrupción",$H$21="Corrupción - LA/FT/FPADM",$H$21="Corrupción - Conflictos de Interés",$H$21="Corrupción en Trámites, OPAs y Consultas de Acceso a la Información Pública",$H$21="Financiación de la Proliferación de Armas de Destrucción Masiva"),'6.Valoración Control Corrupción'!E22,'5. Valoración de Controles'!K22))</f>
        <v/>
      </c>
      <c r="R22" s="61" t="str">
        <f>IF($H$21="","",
IF(OR($H$21="Corrupción",$H$21="Corrupción - LA/FT/FPADM",$H$21="Corrupción - Conflictos de Interés",$H$9="Corrupción en Trámites, OPAs y Consultas de Acceso a la Información Pública"),'6.Valoración Control Corrupción'!E22,'5. Valoración de Controles'!E22))</f>
        <v/>
      </c>
      <c r="S22" s="61" t="str">
        <f>IF($H$21="","",
IF(OR($H$21="Corrupción",$H$21="Corrupción - LA/FT/FPADM",$H$21="Corrupción - Conflictos de Interés",$H$9="Corrupción en Trámites, OPAs y Consultas de Acceso a la Información Pública"),'6.Valoración Control Corrupción'!F22,'5. Valoración de Controles'!F22))</f>
        <v/>
      </c>
      <c r="T22" s="61" t="str">
        <f>IF($H$21="","",
IF(OR($H$21="Corrupción",$H$21="Corrupción - LA/FT/FPADM",$H$21="Corrupción - Conflictos de Interés",$H$9="Corrupción en Trámites, OPAs y Consultas de Acceso a la Información Pública"),'6.Valoración Control Corrupción'!G22,'5. Valoración de Controles'!G22))</f>
        <v/>
      </c>
      <c r="U22" s="61" t="str">
        <f>IF($H$21="","",
IF(OR($H$21="Corrupción",$H$21="Corrupción - LA/FT/FPADM",$H$21="Corrupción - Conflictos de Interés",$H$9="Corrupción en Trámites, OPAs y Consultas de Acceso a la Información Pública"),'6.Valoración Control Corrupción'!H22,'5. Valoración de Controles'!H22))</f>
        <v/>
      </c>
      <c r="V22" s="61" t="str">
        <f>IF($H$21="","",
IF(OR($H$21="Corrupción",$H$21="Corrupción - LA/FT/FPADM",$H$21="Corrupción - Conflictos de Interés",$H$9="Corrupción en Trámites, OPAs y Consultas de Acceso a la Información Pública"),'6.Valoración Control Corrupción'!I22,'5. Valoración de Controles'!I22))</f>
        <v/>
      </c>
      <c r="W22" s="61" t="str">
        <f>IF($H$21="","",
IF(OR($H$21="Corrupción",$H$21="Corrupción - LA/FT/FPADM",$H$21="Corrupción - Conflictos de Interés",$H$9="Corrupción en Trámites, OPAs y Consultas de Acceso a la Información Pública"),'6.Valoración Control Corrupción'!J22,'5. Valoración de Controles'!J22))</f>
        <v/>
      </c>
      <c r="X22" s="35" t="str">
        <f>IF($H$21="","",
IF(OR($H$21="Corrupción",$H$21="Corrupción - LA/FT/FPADM",$H$21="Corrupción - LA/FT/FPADM",$H$21="Corrupción en Trámites, OPAs y Consultas de Acceso a la Información Pública"),"No Aplica",'5. Valoración de Controles'!L22))</f>
        <v/>
      </c>
      <c r="Y22" s="35" t="str">
        <f>IF($H$21="","",
IF(OR($H$21="Corrupción",$H$21="Corrupción - LA/FT/FPADM",$H$21="Corrupción - LA/FT/FPADM",$H$21="Corrupción en Trámites, OPAs y Consultas de Acceso a la Información Pública"),"No Aplica",'5. Valoración de Controles'!M22))</f>
        <v/>
      </c>
      <c r="Z22" s="35" t="str">
        <f>IF($H$21="","",
IF(OR($H$21="Corrupción",$H$21="Corrupción - LA/FT/FPADM",$H$21="Corrupción - LA/FT/FPADM",$H$21="Corrupción en Trámites, OPAs y Consultas de Acceso a la Información Pública"),"No Aplica",'5. Valoración de Controles'!N22))</f>
        <v/>
      </c>
      <c r="AA22" s="35" t="str">
        <f>IF($H$21="","",
IF(OR($H$21="Corrupción",$H$21="Corrupción - LA/FT/FPADM",$H$21="Corrupción - LA/FT/FPADM",$H$21="Corrupción en Trámites, OPAs y Consultas de Acceso a la Información Pública"),"No Aplica",'5. Valoración de Controles'!O22))</f>
        <v/>
      </c>
      <c r="AB22" s="35" t="str">
        <f>IF($H$21="","",
IF(OR($H$21="Corrupción",$H$21="Corrupción - LA/FT/FPADM",$H$21="Corrupción - LA/FT/FPADM",$H$21="Corrupción en Trámites, OPAs y Consultas de Acceso a la Información Pública"),"No Aplica",'5. Valoración de Controles'!P22))</f>
        <v/>
      </c>
      <c r="AC22" s="35" t="str">
        <f>IF($H$21="","",
IF(OR($H$21="Corrupción",$H$21="Corrupción - LA/FT/FPADM",$H$21="Corrupción - LA/FT/FPADM",$H$21="Corrupción en Trámites, OPAs y Consultas de Acceso a la Información Pública"),"No Aplica",'5. Valoración de Controles'!Q22))</f>
        <v/>
      </c>
      <c r="AD22" s="35" t="str">
        <f>IF($H$21="","",
IF(OR($H$21="Corrupción",$H$21="Corrupción - LA/FT/FPADM",$H$21="Corrupción - LA/FT/FPADM",$H$21="Corrupción en Trámites, OPAs y Consultas de Acceso a la Información Pública"),"No Aplica",'5. Valoración de Controles'!R22))</f>
        <v/>
      </c>
      <c r="AE22" s="35" t="str">
        <f>IF($H$21="","",
IF(OR($H$21="Corrupción",$H$21="Corrupción - LA/FT/FPADM",$H$21="Corrupción - LA/FT/FPADM",$H$21="Corrupción en Trámites, OPAs y Consultas de Acceso a la Información Pública"),"No Aplica",'5. Valoración de Controles'!S22))</f>
        <v/>
      </c>
      <c r="AF22" s="35" t="str">
        <f>IF($H$21="","",
IF(OR($H$21="Corrupción",$H$21="Corrupción - LA/FT/FPADM",$H$21="Corrupción - LA/FT/FPADM",$H$21="Corrupción en Trámites, OPAs y Consultas de Acceso a la Información Pública"),"No Aplica",'5. Valoración de Controles'!T22))</f>
        <v/>
      </c>
      <c r="AG22" s="35" t="str">
        <f>IF($H$21="","",
IF(OR($H$21="Corrupción",$H$21="Corrupción - LA/FT/FPADM",$H$21="Corrupción - LA/FT/FPADM",$H$21="Corrupción en Trámites, OPAs y Consultas de Acceso a la Información Pública"),"No Aplica",'5. Valoración de Controles'!U22))</f>
        <v/>
      </c>
      <c r="AH22" s="123"/>
      <c r="AI22" s="209"/>
      <c r="AJ22" s="123"/>
      <c r="AK22" s="209"/>
      <c r="AL22" s="121"/>
      <c r="AM22" s="125"/>
      <c r="AN22" s="208"/>
      <c r="AO22" s="210"/>
      <c r="AP22" s="122"/>
      <c r="AQ22" s="127"/>
      <c r="AR22" s="122"/>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row>
    <row r="23" spans="1:73" ht="31.5" customHeight="1" x14ac:dyDescent="0.3">
      <c r="A23" s="137"/>
      <c r="B23" s="127"/>
      <c r="C23" s="127"/>
      <c r="D23" s="127"/>
      <c r="E23" s="127"/>
      <c r="F23" s="127"/>
      <c r="G23" s="127"/>
      <c r="H23" s="127"/>
      <c r="I23" s="127"/>
      <c r="J23" s="127"/>
      <c r="K23" s="123"/>
      <c r="L23" s="124"/>
      <c r="M23" s="127"/>
      <c r="N23" s="123"/>
      <c r="O23" s="124"/>
      <c r="P23" s="121"/>
      <c r="Q23" s="61" t="str">
        <f>IF($H$21="","",
IF(OR($H$21="Corrupción",$H$21="Corrupción - LA/FT/FPADM",$H$21="Corrupción - Conflictos de Interés",$H$21="Corrupción en Trámites, OPAs y Consultas de Acceso a la Información Pública",$H$21="Financiación de la Proliferación de Armas de Destrucción Masiva"),'6.Valoración Control Corrupción'!E23,'5. Valoración de Controles'!K23))</f>
        <v/>
      </c>
      <c r="R23" s="61" t="str">
        <f>IF($H$21="","",
IF(OR($H$21="Corrupción",$H$21="Corrupción - LA/FT/FPADM",$H$21="Corrupción - Conflictos de Interés",$H$9="Corrupción en Trámites, OPAs y Consultas de Acceso a la Información Pública"),'6.Valoración Control Corrupción'!E23,'5. Valoración de Controles'!E23))</f>
        <v/>
      </c>
      <c r="S23" s="61" t="str">
        <f>IF($H$21="","",
IF(OR($H$21="Corrupción",$H$21="Corrupción - LA/FT/FPADM",$H$21="Corrupción - Conflictos de Interés",$H$9="Corrupción en Trámites, OPAs y Consultas de Acceso a la Información Pública"),'6.Valoración Control Corrupción'!F23,'5. Valoración de Controles'!F23))</f>
        <v/>
      </c>
      <c r="T23" s="61" t="str">
        <f>IF($H$21="","",
IF(OR($H$21="Corrupción",$H$21="Corrupción - LA/FT/FPADM",$H$21="Corrupción - Conflictos de Interés",$H$9="Corrupción en Trámites, OPAs y Consultas de Acceso a la Información Pública"),'6.Valoración Control Corrupción'!G23,'5. Valoración de Controles'!G23))</f>
        <v/>
      </c>
      <c r="U23" s="61" t="str">
        <f>IF($H$21="","",
IF(OR($H$21="Corrupción",$H$21="Corrupción - LA/FT/FPADM",$H$21="Corrupción - Conflictos de Interés",$H$9="Corrupción en Trámites, OPAs y Consultas de Acceso a la Información Pública"),'6.Valoración Control Corrupción'!H23,'5. Valoración de Controles'!H23))</f>
        <v/>
      </c>
      <c r="V23" s="61" t="str">
        <f>IF($H$21="","",
IF(OR($H$21="Corrupción",$H$21="Corrupción - LA/FT/FPADM",$H$21="Corrupción - Conflictos de Interés",$H$9="Corrupción en Trámites, OPAs y Consultas de Acceso a la Información Pública"),'6.Valoración Control Corrupción'!I23,'5. Valoración de Controles'!I23))</f>
        <v/>
      </c>
      <c r="W23" s="61" t="str">
        <f>IF($H$21="","",
IF(OR($H$21="Corrupción",$H$21="Corrupción - LA/FT/FPADM",$H$21="Corrupción - Conflictos de Interés",$H$9="Corrupción en Trámites, OPAs y Consultas de Acceso a la Información Pública"),'6.Valoración Control Corrupción'!J23,'5. Valoración de Controles'!J23))</f>
        <v/>
      </c>
      <c r="X23" s="35" t="str">
        <f>IF($H$21="","",
IF(OR($H$21="Corrupción",$H$21="Corrupción - LA/FT/FPADM",$H$21="Corrupción - LA/FT/FPADM",$H$21="Corrupción en Trámites, OPAs y Consultas de Acceso a la Información Pública"),"No Aplica",'5. Valoración de Controles'!L23))</f>
        <v/>
      </c>
      <c r="Y23" s="35" t="str">
        <f>IF($H$21="","",
IF(OR($H$21="Corrupción",$H$21="Corrupción - LA/FT/FPADM",$H$21="Corrupción - LA/FT/FPADM",$H$21="Corrupción en Trámites, OPAs y Consultas de Acceso a la Información Pública"),"No Aplica",'5. Valoración de Controles'!M23))</f>
        <v/>
      </c>
      <c r="Z23" s="35" t="str">
        <f>IF($H$21="","",
IF(OR($H$21="Corrupción",$H$21="Corrupción - LA/FT/FPADM",$H$21="Corrupción - LA/FT/FPADM",$H$21="Corrupción en Trámites, OPAs y Consultas de Acceso a la Información Pública"),"No Aplica",'5. Valoración de Controles'!N23))</f>
        <v/>
      </c>
      <c r="AA23" s="35" t="str">
        <f>IF($H$21="","",
IF(OR($H$21="Corrupción",$H$21="Corrupción - LA/FT/FPADM",$H$21="Corrupción - LA/FT/FPADM",$H$21="Corrupción en Trámites, OPAs y Consultas de Acceso a la Información Pública"),"No Aplica",'5. Valoración de Controles'!O23))</f>
        <v/>
      </c>
      <c r="AB23" s="35" t="str">
        <f>IF($H$21="","",
IF(OR($H$21="Corrupción",$H$21="Corrupción - LA/FT/FPADM",$H$21="Corrupción - LA/FT/FPADM",$H$21="Corrupción en Trámites, OPAs y Consultas de Acceso a la Información Pública"),"No Aplica",'5. Valoración de Controles'!P23))</f>
        <v/>
      </c>
      <c r="AC23" s="35" t="str">
        <f>IF($H$21="","",
IF(OR($H$21="Corrupción",$H$21="Corrupción - LA/FT/FPADM",$H$21="Corrupción - LA/FT/FPADM",$H$21="Corrupción en Trámites, OPAs y Consultas de Acceso a la Información Pública"),"No Aplica",'5. Valoración de Controles'!Q23))</f>
        <v/>
      </c>
      <c r="AD23" s="35" t="str">
        <f>IF($H$21="","",
IF(OR($H$21="Corrupción",$H$21="Corrupción - LA/FT/FPADM",$H$21="Corrupción - LA/FT/FPADM",$H$21="Corrupción en Trámites, OPAs y Consultas de Acceso a la Información Pública"),"No Aplica",'5. Valoración de Controles'!R23))</f>
        <v/>
      </c>
      <c r="AE23" s="35" t="str">
        <f>IF($H$21="","",
IF(OR($H$21="Corrupción",$H$21="Corrupción - LA/FT/FPADM",$H$21="Corrupción - LA/FT/FPADM",$H$21="Corrupción en Trámites, OPAs y Consultas de Acceso a la Información Pública"),"No Aplica",'5. Valoración de Controles'!S23))</f>
        <v/>
      </c>
      <c r="AF23" s="35" t="str">
        <f>IF($H$21="","",
IF(OR($H$21="Corrupción",$H$21="Corrupción - LA/FT/FPADM",$H$21="Corrupción - LA/FT/FPADM",$H$21="Corrupción en Trámites, OPAs y Consultas de Acceso a la Información Pública"),"No Aplica",'5. Valoración de Controles'!T23))</f>
        <v/>
      </c>
      <c r="AG23" s="35" t="str">
        <f>IF($H$21="","",
IF(OR($H$21="Corrupción",$H$21="Corrupción - LA/FT/FPADM",$H$21="Corrupción - LA/FT/FPADM",$H$21="Corrupción en Trámites, OPAs y Consultas de Acceso a la Información Pública"),"No Aplica",'5. Valoración de Controles'!U23))</f>
        <v/>
      </c>
      <c r="AH23" s="123"/>
      <c r="AI23" s="209"/>
      <c r="AJ23" s="123"/>
      <c r="AK23" s="209"/>
      <c r="AL23" s="121"/>
      <c r="AM23" s="125"/>
      <c r="AN23" s="208"/>
      <c r="AO23" s="210"/>
      <c r="AP23" s="122"/>
      <c r="AQ23" s="127"/>
      <c r="AR23" s="122"/>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row>
    <row r="24" spans="1:73" ht="31.5" customHeight="1" x14ac:dyDescent="0.3">
      <c r="A24" s="137">
        <v>6</v>
      </c>
      <c r="B24" s="127" t="str">
        <f>'2. Identificación del Riesgo'!B24:B26</f>
        <v/>
      </c>
      <c r="C24" s="127" t="str">
        <f>IF('2. Identificación del Riesgo'!C24:C26="","",'2. Identificación del Riesgo'!C24:C26)</f>
        <v/>
      </c>
      <c r="D24" s="127" t="str">
        <f>IF('2. Identificación del Riesgo'!D24:D26="","",'2. Identificación del Riesgo'!D24:D26)</f>
        <v/>
      </c>
      <c r="E24" s="127" t="str">
        <f>IF('2. Identificación del Riesgo'!E24:E26="","",'2. Identificación del Riesgo'!E24:E26)</f>
        <v/>
      </c>
      <c r="F24" s="127" t="str">
        <f>IF('2. Identificación del Riesgo'!F24:F26="","",'2. Identificación del Riesgo'!F24:F26)</f>
        <v/>
      </c>
      <c r="G24" s="127" t="str">
        <f>IF('2. Identificación del Riesgo'!G24:G26="","",'2. Identificación del Riesgo'!G24:G26)</f>
        <v/>
      </c>
      <c r="H24" s="127" t="str">
        <f>IF('2. Identificación del Riesgo'!H24:H26="","",'2. Identificación del Riesgo'!H24:H26)</f>
        <v/>
      </c>
      <c r="I24" s="127" t="str">
        <f>IF('2. Identificación del Riesgo'!I24:I26="","",'2. Identificación del Riesgo'!I24:I26)</f>
        <v/>
      </c>
      <c r="J24" s="127" t="str">
        <f>IF('2. Identificación del Riesgo'!J24:J26="","",'2. Identificación del Riesgo'!J24:J26)</f>
        <v/>
      </c>
      <c r="K24" s="123" t="str">
        <f>'2. Identificación del Riesgo'!K24:K26</f>
        <v/>
      </c>
      <c r="L24" s="124" t="str">
        <f>'2. Identificación del Riesgo'!L24:L26</f>
        <v/>
      </c>
      <c r="M24" s="127"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
      </c>
      <c r="N24" s="123" t="str">
        <f>'2. Identificación del Riesgo'!N24:N26</f>
        <v/>
      </c>
      <c r="O24" s="124" t="str">
        <f>'2. Identificación del Riesgo'!O24:O26</f>
        <v/>
      </c>
      <c r="P24" s="121" t="str">
        <f>'2. Identificación del Riesgo'!P24:P26</f>
        <v/>
      </c>
      <c r="Q24" s="61" t="str">
        <f>IF($H$24="","",
IF(OR($H$24="Corrupción",$H$24="Corrupción - LA/FT/FPADM",$H$24="Corrupción - Conflictos de Interés",$H$24="Corrupción en Trámites, OPAs y Consultas de Acceso a la Información Pública",$H$24="Financiación de la Proliferación de Armas de Destrucción Masiva"),'6.Valoración Control Corrupción'!E24,'5. Valoración de Controles'!K24))</f>
        <v/>
      </c>
      <c r="R24" s="61" t="str">
        <f>IF($H$24="","",
IF(OR($H$24="Corrupción",$H$24="Corrupción - LA/FT/FPADM",$H$24="Corrupción - Conflictos de Interés",$H$24="Corrupción en Trámites, OPAs y Consultas de Acceso a la Información Pública"),'6.Valoración Control Corrupción'!E24,'5. Valoración de Controles'!E24))</f>
        <v/>
      </c>
      <c r="S24" s="61" t="str">
        <f>IF($H$24="","",
IF(OR($H$24="Corrupción",$H$24="Corrupción - LA/FT/FPADM",$H$24="Corrupción - Conflictos de Interés",$H$24="Corrupción en Trámites, OPAs y Consultas de Acceso a la Información Pública"),'6.Valoración Control Corrupción'!F24,'5. Valoración de Controles'!F24))</f>
        <v/>
      </c>
      <c r="T24" s="61" t="str">
        <f>IF($H$24="","",
IF(OR($H$24="Corrupción",$H$24="Corrupción - LA/FT/FPADM",$H$24="Corrupción - Conflictos de Interés",$H$24="Corrupción en Trámites, OPAs y Consultas de Acceso a la Información Pública"),'6.Valoración Control Corrupción'!G24,'5. Valoración de Controles'!G24))</f>
        <v/>
      </c>
      <c r="U24" s="61" t="str">
        <f>IF($H$24="","",
IF(OR($H$24="Corrupción",$H$24="Corrupción - LA/FT/FPADM",$H$24="Corrupción - Conflictos de Interés",$H$24="Corrupción en Trámites, OPAs y Consultas de Acceso a la Información Pública"),'6.Valoración Control Corrupción'!H24,'5. Valoración de Controles'!H24))</f>
        <v/>
      </c>
      <c r="V24" s="61" t="str">
        <f>IF($H$24="","",
IF(OR($H$24="Corrupción",$H$24="Corrupción - LA/FT/FPADM",$H$24="Corrupción - Conflictos de Interés",$H$24="Corrupción en Trámites, OPAs y Consultas de Acceso a la Información Pública"),'6.Valoración Control Corrupción'!I24,'5. Valoración de Controles'!I24))</f>
        <v/>
      </c>
      <c r="W24" s="61" t="str">
        <f>IF($H$24="","",
IF(OR($H$24="Corrupción",$H$24="Corrupción - LA/FT/FPADM",$H$24="Corrupción - Conflictos de Interés",$H$24="Corrupción en Trámites, OPAs y Consultas de Acceso a la Información Pública"),'6.Valoración Control Corrupción'!J24,'5. Valoración de Controles'!J24))</f>
        <v/>
      </c>
      <c r="X24" s="35" t="str">
        <f>IF($H$24="","",
IF(OR($H$24="Corrupción",$H$24="Corrupción - LA/FT/FPADM",$H$24="Corrupción - LA/FT/FPADM",$H$24="Corrupción en Trámites, OPAs y Consultas de Acceso a la Información Pública"),"No Aplica",'5. Valoración de Controles'!L24))</f>
        <v/>
      </c>
      <c r="Y24" s="35" t="str">
        <f>IF($H$24="","",
IF(OR($H$24="Corrupción",$H$24="Corrupción - LA/FT/FPADM",$H$24="Corrupción - LA/FT/FPADM",$H$24="Corrupción en Trámites, OPAs y Consultas de Acceso a la Información Pública"),"No Aplica",'5. Valoración de Controles'!M24))</f>
        <v/>
      </c>
      <c r="Z24" s="35" t="str">
        <f>IF($H$24="","",
IF(OR($H$24="Corrupción",$H$24="Corrupción - LA/FT/FPADM",$H$24="Corrupción - LA/FT/FPADM",$H$24="Corrupción en Trámites, OPAs y Consultas de Acceso a la Información Pública"),"No Aplica",'5. Valoración de Controles'!N24))</f>
        <v/>
      </c>
      <c r="AA24" s="35" t="str">
        <f>IF($H$24="","",
IF(OR($H$24="Corrupción",$H$24="Corrupción - LA/FT/FPADM",$H$24="Corrupción - LA/FT/FPADM",$H$24="Corrupción en Trámites, OPAs y Consultas de Acceso a la Información Pública"),"No Aplica",'5. Valoración de Controles'!O24))</f>
        <v/>
      </c>
      <c r="AB24" s="35" t="str">
        <f>IF($H$24="","",
IF(OR($H$24="Corrupción",$H$24="Corrupción - LA/FT/FPADM",$H$24="Corrupción - LA/FT/FPADM",$H$24="Corrupción en Trámites, OPAs y Consultas de Acceso a la Información Pública"),"No Aplica",'5. Valoración de Controles'!P24))</f>
        <v/>
      </c>
      <c r="AC24" s="35" t="str">
        <f>IF($H$24="","",
IF(OR($H$24="Corrupción",$H$24="Corrupción - LA/FT/FPADM",$H$24="Corrupción - LA/FT/FPADM",$H$24="Corrupción en Trámites, OPAs y Consultas de Acceso a la Información Pública"),"No Aplica",'5. Valoración de Controles'!Q24))</f>
        <v/>
      </c>
      <c r="AD24" s="35" t="str">
        <f>IF($H$24="","",
IF(OR($H$24="Corrupción",$H$24="Corrupción - LA/FT/FPADM",$H$24="Corrupción - LA/FT/FPADM",$H$24="Corrupción en Trámites, OPAs y Consultas de Acceso a la Información Pública"),"No Aplica",'5. Valoración de Controles'!R24))</f>
        <v/>
      </c>
      <c r="AE24" s="35" t="str">
        <f>IF($H$24="","",
IF(OR($H$24="Corrupción",$H$24="Corrupción - LA/FT/FPADM",$H$24="Corrupción - LA/FT/FPADM",$H$24="Corrupción en Trámites, OPAs y Consultas de Acceso a la Información Pública"),"No Aplica",'5. Valoración de Controles'!S24))</f>
        <v/>
      </c>
      <c r="AF24" s="35" t="str">
        <f>IF($H$24="","",
IF(OR($H$24="Corrupción",$H$24="Corrupción - LA/FT/FPADM",$H$24="Corrupción - LA/FT/FPADM",$H$24="Corrupción en Trámites, OPAs y Consultas de Acceso a la Información Pública"),"No Aplica",'5. Valoración de Controles'!T24))</f>
        <v/>
      </c>
      <c r="AG24" s="35" t="str">
        <f>IF($H$24="","",
IF(OR($H$24="Corrupción",$H$24="Corrupción - LA/FT/FPADM",$H$24="Corrupción - LA/FT/FPADM",$H$24="Corrupción en Trámites, OPAs y Consultas de Acceso a la Información Pública"),"No Aplica",'5. Valoración de Controles'!U24))</f>
        <v/>
      </c>
      <c r="AH24" s="123"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
      </c>
      <c r="AI24" s="209"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
      </c>
      <c r="AJ24" s="123"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
      </c>
      <c r="AK24" s="209"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
      </c>
      <c r="AL24" s="121" t="str">
        <f t="shared" ref="AL24" si="11">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125"/>
      <c r="AN24" s="208" t="str">
        <f t="shared" ref="AN24" si="12">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210"/>
      <c r="AP24" s="211"/>
      <c r="AQ24" s="207" t="str">
        <f t="shared" ref="AQ24" si="13">IF(AO24="","","∑ Peso porcentual de cada acción definida")</f>
        <v/>
      </c>
      <c r="AR24" s="122"/>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row>
    <row r="25" spans="1:73" ht="31.5" customHeight="1" x14ac:dyDescent="0.3">
      <c r="A25" s="137"/>
      <c r="B25" s="127"/>
      <c r="C25" s="127"/>
      <c r="D25" s="127"/>
      <c r="E25" s="127"/>
      <c r="F25" s="127"/>
      <c r="G25" s="127"/>
      <c r="H25" s="127"/>
      <c r="I25" s="127"/>
      <c r="J25" s="127"/>
      <c r="K25" s="123"/>
      <c r="L25" s="124"/>
      <c r="M25" s="127"/>
      <c r="N25" s="123"/>
      <c r="O25" s="124"/>
      <c r="P25" s="121"/>
      <c r="Q25" s="61" t="str">
        <f>IF($H$24="","",
IF(OR($H$24="Corrupción",$H$24="Corrupción - LA/FT/FPADM",$H$24="Corrupción - Conflictos de Interés",$H$24="Corrupción en Trámites, OPAs y Consultas de Acceso a la Información Pública",$H$24="Financiación de la Proliferación de Armas de Destrucción Masiva"),'6.Valoración Control Corrupción'!E25,'5. Valoración de Controles'!K25))</f>
        <v/>
      </c>
      <c r="R25" s="61" t="str">
        <f>IF($H$24="","",
IF(OR($H$24="Corrupción",$H$24="Corrupción - LA/FT/FPADM",$H$24="Corrupción - Conflictos de Interés",$H$24="Corrupción en Trámites, OPAs y Consultas de Acceso a la Información Pública"),'6.Valoración Control Corrupción'!E25,'5. Valoración de Controles'!E25))</f>
        <v/>
      </c>
      <c r="S25" s="61" t="str">
        <f>IF($H$24="","",
IF(OR($H$24="Corrupción",$H$24="Corrupción - LA/FT/FPADM",$H$24="Corrupción - Conflictos de Interés",$H$24="Corrupción en Trámites, OPAs y Consultas de Acceso a la Información Pública"),'6.Valoración Control Corrupción'!F25,'5. Valoración de Controles'!F25))</f>
        <v/>
      </c>
      <c r="T25" s="61" t="str">
        <f>IF($H$24="","",
IF(OR($H$24="Corrupción",$H$24="Corrupción - LA/FT/FPADM",$H$24="Corrupción - Conflictos de Interés",$H$24="Corrupción en Trámites, OPAs y Consultas de Acceso a la Información Pública"),'6.Valoración Control Corrupción'!G25,'5. Valoración de Controles'!G25))</f>
        <v/>
      </c>
      <c r="U25" s="61" t="str">
        <f>IF($H$24="","",
IF(OR($H$24="Corrupción",$H$24="Corrupción - LA/FT/FPADM",$H$24="Corrupción - Conflictos de Interés",$H$24="Corrupción en Trámites, OPAs y Consultas de Acceso a la Información Pública"),'6.Valoración Control Corrupción'!H25,'5. Valoración de Controles'!H25))</f>
        <v/>
      </c>
      <c r="V25" s="61" t="str">
        <f>IF($H$24="","",
IF(OR($H$24="Corrupción",$H$24="Corrupción - LA/FT/FPADM",$H$24="Corrupción - Conflictos de Interés",$H$24="Corrupción en Trámites, OPAs y Consultas de Acceso a la Información Pública"),'6.Valoración Control Corrupción'!I25,'5. Valoración de Controles'!I25))</f>
        <v/>
      </c>
      <c r="W25" s="61" t="str">
        <f>IF($H$24="","",
IF(OR($H$24="Corrupción",$H$24="Corrupción - LA/FT/FPADM",$H$24="Corrupción - Conflictos de Interés",$H$24="Corrupción en Trámites, OPAs y Consultas de Acceso a la Información Pública"),'6.Valoración Control Corrupción'!J25,'5. Valoración de Controles'!J25))</f>
        <v/>
      </c>
      <c r="X25" s="35" t="str">
        <f>IF($H$24="","",
IF(OR($H$24="Corrupción",$H$24="Corrupción - LA/FT/FPADM",$H$24="Corrupción - LA/FT/FPADM",$H$24="Corrupción en Trámites, OPAs y Consultas de Acceso a la Información Pública"),"No Aplica",'5. Valoración de Controles'!L25))</f>
        <v/>
      </c>
      <c r="Y25" s="35" t="str">
        <f>IF($H$24="","",
IF(OR($H$24="Corrupción",$H$24="Corrupción - LA/FT/FPADM",$H$24="Corrupción - LA/FT/FPADM",$H$24="Corrupción en Trámites, OPAs y Consultas de Acceso a la Información Pública"),"No Aplica",'5. Valoración de Controles'!M25))</f>
        <v/>
      </c>
      <c r="Z25" s="35" t="str">
        <f>IF($H$24="","",
IF(OR($H$24="Corrupción",$H$24="Corrupción - LA/FT/FPADM",$H$24="Corrupción - LA/FT/FPADM",$H$24="Corrupción en Trámites, OPAs y Consultas de Acceso a la Información Pública"),"No Aplica",'5. Valoración de Controles'!N25))</f>
        <v/>
      </c>
      <c r="AA25" s="35" t="str">
        <f>IF($H$24="","",
IF(OR($H$24="Corrupción",$H$24="Corrupción - LA/FT/FPADM",$H$24="Corrupción - LA/FT/FPADM",$H$24="Corrupción en Trámites, OPAs y Consultas de Acceso a la Información Pública"),"No Aplica",'5. Valoración de Controles'!O25))</f>
        <v/>
      </c>
      <c r="AB25" s="35" t="str">
        <f>IF($H$24="","",
IF(OR($H$24="Corrupción",$H$24="Corrupción - LA/FT/FPADM",$H$24="Corrupción - LA/FT/FPADM",$H$24="Corrupción en Trámites, OPAs y Consultas de Acceso a la Información Pública"),"No Aplica",'5. Valoración de Controles'!P25))</f>
        <v/>
      </c>
      <c r="AC25" s="35" t="str">
        <f>IF($H$24="","",
IF(OR($H$24="Corrupción",$H$24="Corrupción - LA/FT/FPADM",$H$24="Corrupción - LA/FT/FPADM",$H$24="Corrupción en Trámites, OPAs y Consultas de Acceso a la Información Pública"),"No Aplica",'5. Valoración de Controles'!Q25))</f>
        <v/>
      </c>
      <c r="AD25" s="35" t="str">
        <f>IF($H$24="","",
IF(OR($H$24="Corrupción",$H$24="Corrupción - LA/FT/FPADM",$H$24="Corrupción - LA/FT/FPADM",$H$24="Corrupción en Trámites, OPAs y Consultas de Acceso a la Información Pública"),"No Aplica",'5. Valoración de Controles'!R25))</f>
        <v/>
      </c>
      <c r="AE25" s="35" t="str">
        <f>IF($H$24="","",
IF(OR($H$24="Corrupción",$H$24="Corrupción - LA/FT/FPADM",$H$24="Corrupción - LA/FT/FPADM",$H$24="Corrupción en Trámites, OPAs y Consultas de Acceso a la Información Pública"),"No Aplica",'5. Valoración de Controles'!S25))</f>
        <v/>
      </c>
      <c r="AF25" s="35" t="str">
        <f>IF($H$24="","",
IF(OR($H$24="Corrupción",$H$24="Corrupción - LA/FT/FPADM",$H$24="Corrupción - LA/FT/FPADM",$H$24="Corrupción en Trámites, OPAs y Consultas de Acceso a la Información Pública"),"No Aplica",'5. Valoración de Controles'!T25))</f>
        <v/>
      </c>
      <c r="AG25" s="35" t="str">
        <f>IF($H$24="","",
IF(OR($H$24="Corrupción",$H$24="Corrupción - LA/FT/FPADM",$H$24="Corrupción - LA/FT/FPADM",$H$24="Corrupción en Trámites, OPAs y Consultas de Acceso a la Información Pública"),"No Aplica",'5. Valoración de Controles'!U25))</f>
        <v/>
      </c>
      <c r="AH25" s="123"/>
      <c r="AI25" s="209"/>
      <c r="AJ25" s="123"/>
      <c r="AK25" s="209"/>
      <c r="AL25" s="121"/>
      <c r="AM25" s="125"/>
      <c r="AN25" s="208"/>
      <c r="AO25" s="210"/>
      <c r="AP25" s="122"/>
      <c r="AQ25" s="127"/>
      <c r="AR25" s="122"/>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row>
    <row r="26" spans="1:73" ht="31.5" customHeight="1" x14ac:dyDescent="0.3">
      <c r="A26" s="137"/>
      <c r="B26" s="127"/>
      <c r="C26" s="127"/>
      <c r="D26" s="127"/>
      <c r="E26" s="127"/>
      <c r="F26" s="127"/>
      <c r="G26" s="127"/>
      <c r="H26" s="127"/>
      <c r="I26" s="127"/>
      <c r="J26" s="127"/>
      <c r="K26" s="123"/>
      <c r="L26" s="124"/>
      <c r="M26" s="127"/>
      <c r="N26" s="123"/>
      <c r="O26" s="124"/>
      <c r="P26" s="121"/>
      <c r="Q26" s="61" t="str">
        <f>IF($H$24="","",
IF(OR($H$24="Corrupción",$H$24="Corrupción - LA/FT/FPADM",$H$24="Corrupción - Conflictos de Interés",$H$24="Corrupción en Trámites, OPAs y Consultas de Acceso a la Información Pública",$H$24="Financiación de la Proliferación de Armas de Destrucción Masiva"),'6.Valoración Control Corrupción'!E26,'5. Valoración de Controles'!K26))</f>
        <v/>
      </c>
      <c r="R26" s="61" t="str">
        <f>IF($H$24="","",
IF(OR($H$24="Corrupción",$H$24="Corrupción - LA/FT/FPADM",$H$24="Corrupción - Conflictos de Interés",$H$24="Corrupción en Trámites, OPAs y Consultas de Acceso a la Información Pública"),'6.Valoración Control Corrupción'!E26,'5. Valoración de Controles'!E26))</f>
        <v/>
      </c>
      <c r="S26" s="61" t="str">
        <f>IF($H$24="","",
IF(OR($H$24="Corrupción",$H$24="Corrupción - LA/FT/FPADM",$H$24="Corrupción - Conflictos de Interés",$H$24="Corrupción en Trámites, OPAs y Consultas de Acceso a la Información Pública"),'6.Valoración Control Corrupción'!F26,'5. Valoración de Controles'!F26))</f>
        <v/>
      </c>
      <c r="T26" s="61" t="str">
        <f>IF($H$24="","",
IF(OR($H$24="Corrupción",$H$24="Corrupción - LA/FT/FPADM",$H$24="Corrupción - Conflictos de Interés",$H$24="Corrupción en Trámites, OPAs y Consultas de Acceso a la Información Pública"),'6.Valoración Control Corrupción'!G26,'5. Valoración de Controles'!G26))</f>
        <v/>
      </c>
      <c r="U26" s="61" t="str">
        <f>IF($H$24="","",
IF(OR($H$24="Corrupción",$H$24="Corrupción - LA/FT/FPADM",$H$24="Corrupción - Conflictos de Interés",$H$24="Corrupción en Trámites, OPAs y Consultas de Acceso a la Información Pública"),'6.Valoración Control Corrupción'!H26,'5. Valoración de Controles'!H26))</f>
        <v/>
      </c>
      <c r="V26" s="61" t="str">
        <f>IF($H$24="","",
IF(OR($H$24="Corrupción",$H$24="Corrupción - LA/FT/FPADM",$H$24="Corrupción - Conflictos de Interés",$H$24="Corrupción en Trámites, OPAs y Consultas de Acceso a la Información Pública"),'6.Valoración Control Corrupción'!I26,'5. Valoración de Controles'!I26))</f>
        <v/>
      </c>
      <c r="W26" s="61" t="str">
        <f>IF($H$24="","",
IF(OR($H$24="Corrupción",$H$24="Corrupción - LA/FT/FPADM",$H$24="Corrupción - Conflictos de Interés",$H$24="Corrupción en Trámites, OPAs y Consultas de Acceso a la Información Pública"),'6.Valoración Control Corrupción'!J26,'5. Valoración de Controles'!J26))</f>
        <v/>
      </c>
      <c r="X26" s="35" t="str">
        <f>IF($H$24="","",
IF(OR($H$24="Corrupción",$H$24="Corrupción - LA/FT/FPADM",$H$24="Corrupción - LA/FT/FPADM",$H$24="Corrupción en Trámites, OPAs y Consultas de Acceso a la Información Pública"),"No Aplica",'5. Valoración de Controles'!L26))</f>
        <v/>
      </c>
      <c r="Y26" s="35" t="str">
        <f>IF($H$24="","",
IF(OR($H$24="Corrupción",$H$24="Corrupción - LA/FT/FPADM",$H$24="Corrupción - LA/FT/FPADM",$H$24="Corrupción en Trámites, OPAs y Consultas de Acceso a la Información Pública"),"No Aplica",'5. Valoración de Controles'!M26))</f>
        <v/>
      </c>
      <c r="Z26" s="35" t="str">
        <f>IF($H$24="","",
IF(OR($H$24="Corrupción",$H$24="Corrupción - LA/FT/FPADM",$H$24="Corrupción - LA/FT/FPADM",$H$24="Corrupción en Trámites, OPAs y Consultas de Acceso a la Información Pública"),"No Aplica",'5. Valoración de Controles'!N26))</f>
        <v/>
      </c>
      <c r="AA26" s="35" t="str">
        <f>IF($H$24="","",
IF(OR($H$24="Corrupción",$H$24="Corrupción - LA/FT/FPADM",$H$24="Corrupción - LA/FT/FPADM",$H$24="Corrupción en Trámites, OPAs y Consultas de Acceso a la Información Pública"),"No Aplica",'5. Valoración de Controles'!O26))</f>
        <v/>
      </c>
      <c r="AB26" s="35" t="str">
        <f>IF($H$24="","",
IF(OR($H$24="Corrupción",$H$24="Corrupción - LA/FT/FPADM",$H$24="Corrupción - LA/FT/FPADM",$H$24="Corrupción en Trámites, OPAs y Consultas de Acceso a la Información Pública"),"No Aplica",'5. Valoración de Controles'!P26))</f>
        <v/>
      </c>
      <c r="AC26" s="35" t="str">
        <f>IF($H$24="","",
IF(OR($H$24="Corrupción",$H$24="Corrupción - LA/FT/FPADM",$H$24="Corrupción - LA/FT/FPADM",$H$24="Corrupción en Trámites, OPAs y Consultas de Acceso a la Información Pública"),"No Aplica",'5. Valoración de Controles'!Q26))</f>
        <v/>
      </c>
      <c r="AD26" s="35" t="str">
        <f>IF($H$24="","",
IF(OR($H$24="Corrupción",$H$24="Corrupción - LA/FT/FPADM",$H$24="Corrupción - LA/FT/FPADM",$H$24="Corrupción en Trámites, OPAs y Consultas de Acceso a la Información Pública"),"No Aplica",'5. Valoración de Controles'!R26))</f>
        <v/>
      </c>
      <c r="AE26" s="35" t="str">
        <f>IF($H$24="","",
IF(OR($H$24="Corrupción",$H$24="Corrupción - LA/FT/FPADM",$H$24="Corrupción - LA/FT/FPADM",$H$24="Corrupción en Trámites, OPAs y Consultas de Acceso a la Información Pública"),"No Aplica",'5. Valoración de Controles'!S26))</f>
        <v/>
      </c>
      <c r="AF26" s="35" t="str">
        <f>IF($H$24="","",
IF(OR($H$24="Corrupción",$H$24="Corrupción - LA/FT/FPADM",$H$24="Corrupción - LA/FT/FPADM",$H$24="Corrupción en Trámites, OPAs y Consultas de Acceso a la Información Pública"),"No Aplica",'5. Valoración de Controles'!T26))</f>
        <v/>
      </c>
      <c r="AG26" s="35" t="str">
        <f>IF($H$24="","",
IF(OR($H$24="Corrupción",$H$24="Corrupción - LA/FT/FPADM",$H$24="Corrupción - LA/FT/FPADM",$H$24="Corrupción en Trámites, OPAs y Consultas de Acceso a la Información Pública"),"No Aplica",'5. Valoración de Controles'!U26))</f>
        <v/>
      </c>
      <c r="AH26" s="123"/>
      <c r="AI26" s="209"/>
      <c r="AJ26" s="123"/>
      <c r="AK26" s="209"/>
      <c r="AL26" s="121"/>
      <c r="AM26" s="125"/>
      <c r="AN26" s="208"/>
      <c r="AO26" s="210"/>
      <c r="AP26" s="122"/>
      <c r="AQ26" s="127"/>
      <c r="AR26" s="122"/>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row>
    <row r="27" spans="1:73" ht="31.5" customHeight="1" x14ac:dyDescent="0.3">
      <c r="A27" s="137">
        <v>7</v>
      </c>
      <c r="B27" s="127" t="str">
        <f>'2. Identificación del Riesgo'!B27:B29</f>
        <v/>
      </c>
      <c r="C27" s="127" t="str">
        <f>IF('2. Identificación del Riesgo'!C27:C29="","",'2. Identificación del Riesgo'!C27:C29)</f>
        <v/>
      </c>
      <c r="D27" s="127" t="str">
        <f>IF('2. Identificación del Riesgo'!D27:D29="","",'2. Identificación del Riesgo'!D27:D29)</f>
        <v/>
      </c>
      <c r="E27" s="127" t="str">
        <f>IF('2. Identificación del Riesgo'!E27:E29="","",'2. Identificación del Riesgo'!E27:E29)</f>
        <v/>
      </c>
      <c r="F27" s="127" t="str">
        <f>IF('2. Identificación del Riesgo'!F27:F29="","",'2. Identificación del Riesgo'!F27:F29)</f>
        <v/>
      </c>
      <c r="G27" s="127" t="str">
        <f>IF('2. Identificación del Riesgo'!G27:G29="","",'2. Identificación del Riesgo'!G27:G29)</f>
        <v/>
      </c>
      <c r="H27" s="127" t="str">
        <f>IF('2. Identificación del Riesgo'!H27:H29="","",'2. Identificación del Riesgo'!H27:H29)</f>
        <v/>
      </c>
      <c r="I27" s="127" t="str">
        <f>IF('2. Identificación del Riesgo'!I27:I29="","",'2. Identificación del Riesgo'!I27:I29)</f>
        <v/>
      </c>
      <c r="J27" s="127" t="str">
        <f>IF('2. Identificación del Riesgo'!J27:J29="","",'2. Identificación del Riesgo'!J27:J29)</f>
        <v/>
      </c>
      <c r="K27" s="123" t="str">
        <f>'2. Identificación del Riesgo'!K27:K29</f>
        <v/>
      </c>
      <c r="L27" s="124" t="str">
        <f>'2. Identificación del Riesgo'!L27:L29</f>
        <v/>
      </c>
      <c r="M27" s="127"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
      </c>
      <c r="N27" s="123" t="str">
        <f>'2. Identificación del Riesgo'!N27:N29</f>
        <v/>
      </c>
      <c r="O27" s="124" t="str">
        <f>'2. Identificación del Riesgo'!O27:O29</f>
        <v/>
      </c>
      <c r="P27" s="121" t="str">
        <f>'2. Identificación del Riesgo'!P27:P29</f>
        <v/>
      </c>
      <c r="Q27" s="61" t="str">
        <f>IF($H$27="","",
IF(OR($H$27="Corrupción",$H$27="Corrupción - LA/FT/FPADM",$H$27="Corrupción - Conflictos de Interés",$H$27="Corrupción en Trámites, OPAs y Consultas de Acceso a la Información Pública",$H$27="Financiación de la Proliferación de Armas de Destrucción Masiva"),'6.Valoración Control Corrupción'!E27,'5. Valoración de Controles'!K27))</f>
        <v/>
      </c>
      <c r="R27" s="61" t="str">
        <f>IF($H$27="","",
IF(OR($H$27="Corrupción",$H$27="Corrupción - LA/FT/FPADM",$H$27="Corrupción - Conflictos de Interés",$H$27="Corrupción en Trámites, OPAs y Consultas de Acceso a la Información Pública"),'6.Valoración Control Corrupción'!E27,'5. Valoración de Controles'!E27))</f>
        <v/>
      </c>
      <c r="S27" s="61" t="str">
        <f>IF($H$27="","",
IF(OR($H$27="Corrupción",$H$27="Corrupción - LA/FT/FPADM",$H$27="Corrupción - Conflictos de Interés",$H$27="Corrupción en Trámites, OPAs y Consultas de Acceso a la Información Pública"),'6.Valoración Control Corrupción'!F27,'5. Valoración de Controles'!F27))</f>
        <v/>
      </c>
      <c r="T27" s="61" t="str">
        <f>IF($H$27="","",
IF(OR($H$27="Corrupción",$H$27="Corrupción - LA/FT/FPADM",$H$27="Corrupción - Conflictos de Interés",$H$27="Corrupción en Trámites, OPAs y Consultas de Acceso a la Información Pública"),'6.Valoración Control Corrupción'!G27,'5. Valoración de Controles'!G27))</f>
        <v/>
      </c>
      <c r="U27" s="61" t="str">
        <f>IF($H$27="","",
IF(OR($H$27="Corrupción",$H$27="Corrupción - LA/FT/FPADM",$H$27="Corrupción - Conflictos de Interés",$H$27="Corrupción en Trámites, OPAs y Consultas de Acceso a la Información Pública"),'6.Valoración Control Corrupción'!H27,'5. Valoración de Controles'!H27))</f>
        <v/>
      </c>
      <c r="V27" s="61" t="str">
        <f>IF($H$27="","",
IF(OR($H$27="Corrupción",$H$27="Corrupción - LA/FT/FPADM",$H$27="Corrupción - Conflictos de Interés",$H$27="Corrupción en Trámites, OPAs y Consultas de Acceso a la Información Pública"),'6.Valoración Control Corrupción'!I27,'5. Valoración de Controles'!I27))</f>
        <v/>
      </c>
      <c r="W27" s="61" t="str">
        <f>IF($H$27="","",
IF(OR($H$27="Corrupción",$H$27="Corrupción - LA/FT/FPADM",$H$27="Corrupción - Conflictos de Interés",$H$27="Corrupción en Trámites, OPAs y Consultas de Acceso a la Información Pública"),'6.Valoración Control Corrupción'!J27,'5. Valoración de Controles'!J27))</f>
        <v/>
      </c>
      <c r="X27" s="35" t="str">
        <f>IF($H$27="","",
IF(OR($H$27="Corrupción",$H$27="Corrupción - LA/FT/FPADM",$H$27="Corrupción - LA/FT/FPADM",$H$27="Corrupción en Trámites, OPAs y Consultas de Acceso a la Información Pública"),"No Aplica",'5. Valoración de Controles'!L27))</f>
        <v/>
      </c>
      <c r="Y27" s="35" t="str">
        <f>IF($H$27="","",
IF(OR($H$27="Corrupción",$H$27="Corrupción - LA/FT/FPADM",$H$27="Corrupción - LA/FT/FPADM",$H$27="Corrupción en Trámites, OPAs y Consultas de Acceso a la Información Pública"),"No Aplica",'5. Valoración de Controles'!M27))</f>
        <v/>
      </c>
      <c r="Z27" s="35" t="str">
        <f>IF($H$27="","",
IF(OR($H$27="Corrupción",$H$27="Corrupción - LA/FT/FPADM",$H$27="Corrupción - LA/FT/FPADM",$H$27="Corrupción en Trámites, OPAs y Consultas de Acceso a la Información Pública"),"No Aplica",'5. Valoración de Controles'!N27))</f>
        <v/>
      </c>
      <c r="AA27" s="35" t="str">
        <f>IF($H$27="","",
IF(OR($H$27="Corrupción",$H$27="Corrupción - LA/FT/FPADM",$H$27="Corrupción - LA/FT/FPADM",$H$27="Corrupción en Trámites, OPAs y Consultas de Acceso a la Información Pública"),"No Aplica",'5. Valoración de Controles'!O27))</f>
        <v/>
      </c>
      <c r="AB27" s="35" t="str">
        <f>IF($H$27="","",
IF(OR($H$27="Corrupción",$H$27="Corrupción - LA/FT/FPADM",$H$27="Corrupción - LA/FT/FPADM",$H$27="Corrupción en Trámites, OPAs y Consultas de Acceso a la Información Pública"),"No Aplica",'5. Valoración de Controles'!P27))</f>
        <v/>
      </c>
      <c r="AC27" s="35" t="str">
        <f>IF($H$27="","",
IF(OR($H$27="Corrupción",$H$27="Corrupción - LA/FT/FPADM",$H$27="Corrupción - LA/FT/FPADM",$H$27="Corrupción en Trámites, OPAs y Consultas de Acceso a la Información Pública"),"No Aplica",'5. Valoración de Controles'!Q27))</f>
        <v/>
      </c>
      <c r="AD27" s="35" t="str">
        <f>IF($H$27="","",
IF(OR($H$27="Corrupción",$H$27="Corrupción - LA/FT/FPADM",$H$27="Corrupción - LA/FT/FPADM",$H$27="Corrupción en Trámites, OPAs y Consultas de Acceso a la Información Pública"),"No Aplica",'5. Valoración de Controles'!R27))</f>
        <v/>
      </c>
      <c r="AE27" s="35" t="str">
        <f>IF($H$27="","",
IF(OR($H$27="Corrupción",$H$27="Corrupción - LA/FT/FPADM",$H$27="Corrupción - LA/FT/FPADM",$H$27="Corrupción en Trámites, OPAs y Consultas de Acceso a la Información Pública"),"No Aplica",'5. Valoración de Controles'!S27))</f>
        <v/>
      </c>
      <c r="AF27" s="35" t="str">
        <f>IF($H$27="","",
IF(OR($H$27="Corrupción",$H$27="Corrupción - LA/FT/FPADM",$H$27="Corrupción - LA/FT/FPADM",$H$27="Corrupción en Trámites, OPAs y Consultas de Acceso a la Información Pública"),"No Aplica",'5. Valoración de Controles'!T27))</f>
        <v/>
      </c>
      <c r="AG27" s="35" t="str">
        <f>IF($H$27="","",
IF(OR($H$27="Corrupción",$H$27="Corrupción - LA/FT/FPADM",$H$27="Corrupción - LA/FT/FPADM",$H$27="Corrupción en Trámites, OPAs y Consultas de Acceso a la Información Pública"),"No Aplica",'5. Valoración de Controles'!U27))</f>
        <v/>
      </c>
      <c r="AH27" s="123"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
      </c>
      <c r="AI27" s="209"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
      </c>
      <c r="AJ27" s="123"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
      </c>
      <c r="AK27" s="209"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
      </c>
      <c r="AL27" s="121" t="str">
        <f t="shared" ref="AL27" si="14">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125"/>
      <c r="AN27" s="208" t="str">
        <f t="shared" ref="AN27" si="15">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210"/>
      <c r="AP27" s="211"/>
      <c r="AQ27" s="207" t="str">
        <f t="shared" ref="AQ27" si="16">IF(AO27="","","∑ Peso porcentual de cada acción definida")</f>
        <v/>
      </c>
      <c r="AR27" s="122"/>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row>
    <row r="28" spans="1:73" ht="31.5" customHeight="1" x14ac:dyDescent="0.3">
      <c r="A28" s="137"/>
      <c r="B28" s="127"/>
      <c r="C28" s="127"/>
      <c r="D28" s="127"/>
      <c r="E28" s="127"/>
      <c r="F28" s="127"/>
      <c r="G28" s="127"/>
      <c r="H28" s="127"/>
      <c r="I28" s="127"/>
      <c r="J28" s="127"/>
      <c r="K28" s="123"/>
      <c r="L28" s="124"/>
      <c r="M28" s="127"/>
      <c r="N28" s="123"/>
      <c r="O28" s="124"/>
      <c r="P28" s="121"/>
      <c r="Q28" s="61" t="str">
        <f>IF($H$27="","",
IF(OR($H$27="Corrupción",$H$27="Corrupción - LA/FT/FPADM",$H$27="Corrupción - Conflictos de Interés",$H$27="Corrupción en Trámites, OPAs y Consultas de Acceso a la Información Pública",$H$27="Financiación de la Proliferación de Armas de Destrucción Masiva"),'6.Valoración Control Corrupción'!E28,'5. Valoración de Controles'!K28))</f>
        <v/>
      </c>
      <c r="R28" s="61" t="str">
        <f>IF($H$27="","",
IF(OR($H$27="Corrupción",$H$27="Corrupción - LA/FT/FPADM",$H$27="Corrupción - Conflictos de Interés",$H$27="Corrupción en Trámites, OPAs y Consultas de Acceso a la Información Pública"),'6.Valoración Control Corrupción'!E28,'5. Valoración de Controles'!E28))</f>
        <v/>
      </c>
      <c r="S28" s="61" t="str">
        <f>IF($H$27="","",
IF(OR($H$27="Corrupción",$H$27="Corrupción - LA/FT/FPADM",$H$27="Corrupción - Conflictos de Interés",$H$27="Corrupción en Trámites, OPAs y Consultas de Acceso a la Información Pública"),'6.Valoración Control Corrupción'!F28,'5. Valoración de Controles'!F28))</f>
        <v/>
      </c>
      <c r="T28" s="61" t="str">
        <f>IF($H$27="","",
IF(OR($H$27="Corrupción",$H$27="Corrupción - LA/FT/FPADM",$H$27="Corrupción - Conflictos de Interés",$H$27="Corrupción en Trámites, OPAs y Consultas de Acceso a la Información Pública"),'6.Valoración Control Corrupción'!G28,'5. Valoración de Controles'!G28))</f>
        <v/>
      </c>
      <c r="U28" s="61" t="str">
        <f>IF($H$27="","",
IF(OR($H$27="Corrupción",$H$27="Corrupción - LA/FT/FPADM",$H$27="Corrupción - Conflictos de Interés",$H$27="Corrupción en Trámites, OPAs y Consultas de Acceso a la Información Pública"),'6.Valoración Control Corrupción'!H28,'5. Valoración de Controles'!H28))</f>
        <v/>
      </c>
      <c r="V28" s="61" t="str">
        <f>IF($H$27="","",
IF(OR($H$27="Corrupción",$H$27="Corrupción - LA/FT/FPADM",$H$27="Corrupción - Conflictos de Interés",$H$27="Corrupción en Trámites, OPAs y Consultas de Acceso a la Información Pública"),'6.Valoración Control Corrupción'!I28,'5. Valoración de Controles'!I28))</f>
        <v/>
      </c>
      <c r="W28" s="61" t="str">
        <f>IF($H$27="","",
IF(OR($H$27="Corrupción",$H$27="Corrupción - LA/FT/FPADM",$H$27="Corrupción - Conflictos de Interés",$H$27="Corrupción en Trámites, OPAs y Consultas de Acceso a la Información Pública"),'6.Valoración Control Corrupción'!J28,'5. Valoración de Controles'!J28))</f>
        <v/>
      </c>
      <c r="X28" s="35" t="str">
        <f>IF($H$27="","",
IF(OR($H$27="Corrupción",$H$27="Corrupción - LA/FT/FPADM",$H$27="Corrupción - LA/FT/FPADM",$H$27="Corrupción en Trámites, OPAs y Consultas de Acceso a la Información Pública"),"No Aplica",'5. Valoración de Controles'!L28))</f>
        <v/>
      </c>
      <c r="Y28" s="35" t="str">
        <f>IF($H$27="","",
IF(OR($H$27="Corrupción",$H$27="Corrupción - LA/FT/FPADM",$H$27="Corrupción - LA/FT/FPADM",$H$27="Corrupción en Trámites, OPAs y Consultas de Acceso a la Información Pública"),"No Aplica",'5. Valoración de Controles'!M28))</f>
        <v/>
      </c>
      <c r="Z28" s="35" t="str">
        <f>IF($H$27="","",
IF(OR($H$27="Corrupción",$H$27="Corrupción - LA/FT/FPADM",$H$27="Corrupción - LA/FT/FPADM",$H$27="Corrupción en Trámites, OPAs y Consultas de Acceso a la Información Pública"),"No Aplica",'5. Valoración de Controles'!N28))</f>
        <v/>
      </c>
      <c r="AA28" s="35" t="str">
        <f>IF($H$27="","",
IF(OR($H$27="Corrupción",$H$27="Corrupción - LA/FT/FPADM",$H$27="Corrupción - LA/FT/FPADM",$H$27="Corrupción en Trámites, OPAs y Consultas de Acceso a la Información Pública"),"No Aplica",'5. Valoración de Controles'!O28))</f>
        <v/>
      </c>
      <c r="AB28" s="35" t="str">
        <f>IF($H$27="","",
IF(OR($H$27="Corrupción",$H$27="Corrupción - LA/FT/FPADM",$H$27="Corrupción - LA/FT/FPADM",$H$27="Corrupción en Trámites, OPAs y Consultas de Acceso a la Información Pública"),"No Aplica",'5. Valoración de Controles'!P28))</f>
        <v/>
      </c>
      <c r="AC28" s="35" t="str">
        <f>IF($H$27="","",
IF(OR($H$27="Corrupción",$H$27="Corrupción - LA/FT/FPADM",$H$27="Corrupción - LA/FT/FPADM",$H$27="Corrupción en Trámites, OPAs y Consultas de Acceso a la Información Pública"),"No Aplica",'5. Valoración de Controles'!Q28))</f>
        <v/>
      </c>
      <c r="AD28" s="35" t="str">
        <f>IF($H$27="","",
IF(OR($H$27="Corrupción",$H$27="Corrupción - LA/FT/FPADM",$H$27="Corrupción - LA/FT/FPADM",$H$27="Corrupción en Trámites, OPAs y Consultas de Acceso a la Información Pública"),"No Aplica",'5. Valoración de Controles'!R28))</f>
        <v/>
      </c>
      <c r="AE28" s="35" t="str">
        <f>IF($H$27="","",
IF(OR($H$27="Corrupción",$H$27="Corrupción - LA/FT/FPADM",$H$27="Corrupción - LA/FT/FPADM",$H$27="Corrupción en Trámites, OPAs y Consultas de Acceso a la Información Pública"),"No Aplica",'5. Valoración de Controles'!S28))</f>
        <v/>
      </c>
      <c r="AF28" s="35" t="str">
        <f>IF($H$27="","",
IF(OR($H$27="Corrupción",$H$27="Corrupción - LA/FT/FPADM",$H$27="Corrupción - LA/FT/FPADM",$H$27="Corrupción en Trámites, OPAs y Consultas de Acceso a la Información Pública"),"No Aplica",'5. Valoración de Controles'!T28))</f>
        <v/>
      </c>
      <c r="AG28" s="35" t="str">
        <f>IF($H$27="","",
IF(OR($H$27="Corrupción",$H$27="Corrupción - LA/FT/FPADM",$H$27="Corrupción - LA/FT/FPADM",$H$27="Corrupción en Trámites, OPAs y Consultas de Acceso a la Información Pública"),"No Aplica",'5. Valoración de Controles'!U28))</f>
        <v/>
      </c>
      <c r="AH28" s="123"/>
      <c r="AI28" s="209"/>
      <c r="AJ28" s="123"/>
      <c r="AK28" s="209"/>
      <c r="AL28" s="121"/>
      <c r="AM28" s="125"/>
      <c r="AN28" s="208"/>
      <c r="AO28" s="210"/>
      <c r="AP28" s="122"/>
      <c r="AQ28" s="127"/>
      <c r="AR28" s="122"/>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row>
    <row r="29" spans="1:73" ht="31.5" customHeight="1" x14ac:dyDescent="0.3">
      <c r="A29" s="137"/>
      <c r="B29" s="127"/>
      <c r="C29" s="127"/>
      <c r="D29" s="127"/>
      <c r="E29" s="127"/>
      <c r="F29" s="127"/>
      <c r="G29" s="127"/>
      <c r="H29" s="127"/>
      <c r="I29" s="127"/>
      <c r="J29" s="127"/>
      <c r="K29" s="123"/>
      <c r="L29" s="124"/>
      <c r="M29" s="127"/>
      <c r="N29" s="123"/>
      <c r="O29" s="124"/>
      <c r="P29" s="121"/>
      <c r="Q29" s="61" t="str">
        <f>IF($H$27="","",
IF(OR($H$27="Corrupción",$H$27="Corrupción - LA/FT/FPADM",$H$27="Corrupción - Conflictos de Interés",$H$27="Corrupción en Trámites, OPAs y Consultas de Acceso a la Información Pública",$H$27="Financiación de la Proliferación de Armas de Destrucción Masiva"),'6.Valoración Control Corrupción'!E29,'5. Valoración de Controles'!K29))</f>
        <v/>
      </c>
      <c r="R29" s="61" t="str">
        <f>IF($H$27="","",
IF(OR($H$27="Corrupción",$H$27="Corrupción - LA/FT/FPADM",$H$27="Corrupción - Conflictos de Interés",$H$27="Corrupción en Trámites, OPAs y Consultas de Acceso a la Información Pública"),'6.Valoración Control Corrupción'!E29,'5. Valoración de Controles'!E29))</f>
        <v/>
      </c>
      <c r="S29" s="61" t="str">
        <f>IF($H$27="","",
IF(OR($H$27="Corrupción",$H$27="Corrupción - LA/FT/FPADM",$H$27="Corrupción - Conflictos de Interés",$H$27="Corrupción en Trámites, OPAs y Consultas de Acceso a la Información Pública"),'6.Valoración Control Corrupción'!F29,'5. Valoración de Controles'!F29))</f>
        <v/>
      </c>
      <c r="T29" s="61" t="str">
        <f>IF($H$27="","",
IF(OR($H$27="Corrupción",$H$27="Corrupción - LA/FT/FPADM",$H$27="Corrupción - Conflictos de Interés",$H$27="Corrupción en Trámites, OPAs y Consultas de Acceso a la Información Pública"),'6.Valoración Control Corrupción'!G29,'5. Valoración de Controles'!G29))</f>
        <v/>
      </c>
      <c r="U29" s="61" t="str">
        <f>IF($H$27="","",
IF(OR($H$27="Corrupción",$H$27="Corrupción - LA/FT/FPADM",$H$27="Corrupción - Conflictos de Interés",$H$27="Corrupción en Trámites, OPAs y Consultas de Acceso a la Información Pública"),'6.Valoración Control Corrupción'!H29,'5. Valoración de Controles'!H29))</f>
        <v/>
      </c>
      <c r="V29" s="61" t="str">
        <f>IF($H$27="","",
IF(OR($H$27="Corrupción",$H$27="Corrupción - LA/FT/FPADM",$H$27="Corrupción - Conflictos de Interés",$H$27="Corrupción en Trámites, OPAs y Consultas de Acceso a la Información Pública"),'6.Valoración Control Corrupción'!I29,'5. Valoración de Controles'!I29))</f>
        <v/>
      </c>
      <c r="W29" s="61" t="str">
        <f>IF($H$27="","",
IF(OR($H$27="Corrupción",$H$27="Corrupción - LA/FT/FPADM",$H$27="Corrupción - Conflictos de Interés",$H$27="Corrupción en Trámites, OPAs y Consultas de Acceso a la Información Pública"),'6.Valoración Control Corrupción'!J29,'5. Valoración de Controles'!J29))</f>
        <v/>
      </c>
      <c r="X29" s="35" t="str">
        <f>IF($H$27="","",
IF(OR($H$27="Corrupción",$H$27="Corrupción - LA/FT/FPADM",$H$27="Corrupción - LA/FT/FPADM",$H$27="Corrupción en Trámites, OPAs y Consultas de Acceso a la Información Pública"),"No Aplica",'5. Valoración de Controles'!L29))</f>
        <v/>
      </c>
      <c r="Y29" s="35" t="str">
        <f>IF($H$27="","",
IF(OR($H$27="Corrupción",$H$27="Corrupción - LA/FT/FPADM",$H$27="Corrupción - LA/FT/FPADM",$H$27="Corrupción en Trámites, OPAs y Consultas de Acceso a la Información Pública"),"No Aplica",'5. Valoración de Controles'!M29))</f>
        <v/>
      </c>
      <c r="Z29" s="35" t="str">
        <f>IF($H$27="","",
IF(OR($H$27="Corrupción",$H$27="Corrupción - LA/FT/FPADM",$H$27="Corrupción - LA/FT/FPADM",$H$27="Corrupción en Trámites, OPAs y Consultas de Acceso a la Información Pública"),"No Aplica",'5. Valoración de Controles'!N29))</f>
        <v/>
      </c>
      <c r="AA29" s="35" t="str">
        <f>IF($H$27="","",
IF(OR($H$27="Corrupción",$H$27="Corrupción - LA/FT/FPADM",$H$27="Corrupción - LA/FT/FPADM",$H$27="Corrupción en Trámites, OPAs y Consultas de Acceso a la Información Pública"),"No Aplica",'5. Valoración de Controles'!O29))</f>
        <v/>
      </c>
      <c r="AB29" s="35" t="str">
        <f>IF($H$27="","",
IF(OR($H$27="Corrupción",$H$27="Corrupción - LA/FT/FPADM",$H$27="Corrupción - LA/FT/FPADM",$H$27="Corrupción en Trámites, OPAs y Consultas de Acceso a la Información Pública"),"No Aplica",'5. Valoración de Controles'!P29))</f>
        <v/>
      </c>
      <c r="AC29" s="35" t="str">
        <f>IF($H$27="","",
IF(OR($H$27="Corrupción",$H$27="Corrupción - LA/FT/FPADM",$H$27="Corrupción - LA/FT/FPADM",$H$27="Corrupción en Trámites, OPAs y Consultas de Acceso a la Información Pública"),"No Aplica",'5. Valoración de Controles'!Q29))</f>
        <v/>
      </c>
      <c r="AD29" s="35" t="str">
        <f>IF($H$27="","",
IF(OR($H$27="Corrupción",$H$27="Corrupción - LA/FT/FPADM",$H$27="Corrupción - LA/FT/FPADM",$H$27="Corrupción en Trámites, OPAs y Consultas de Acceso a la Información Pública"),"No Aplica",'5. Valoración de Controles'!R29))</f>
        <v/>
      </c>
      <c r="AE29" s="35" t="str">
        <f>IF($H$27="","",
IF(OR($H$27="Corrupción",$H$27="Corrupción - LA/FT/FPADM",$H$27="Corrupción - LA/FT/FPADM",$H$27="Corrupción en Trámites, OPAs y Consultas de Acceso a la Información Pública"),"No Aplica",'5. Valoración de Controles'!S29))</f>
        <v/>
      </c>
      <c r="AF29" s="35" t="str">
        <f>IF($H$27="","",
IF(OR($H$27="Corrupción",$H$27="Corrupción - LA/FT/FPADM",$H$27="Corrupción - LA/FT/FPADM",$H$27="Corrupción en Trámites, OPAs y Consultas de Acceso a la Información Pública"),"No Aplica",'5. Valoración de Controles'!T29))</f>
        <v/>
      </c>
      <c r="AG29" s="35" t="str">
        <f>IF($H$27="","",
IF(OR($H$27="Corrupción",$H$27="Corrupción - LA/FT/FPADM",$H$27="Corrupción - LA/FT/FPADM",$H$27="Corrupción en Trámites, OPAs y Consultas de Acceso a la Información Pública"),"No Aplica",'5. Valoración de Controles'!U29))</f>
        <v/>
      </c>
      <c r="AH29" s="123"/>
      <c r="AI29" s="209"/>
      <c r="AJ29" s="123"/>
      <c r="AK29" s="209"/>
      <c r="AL29" s="121"/>
      <c r="AM29" s="125"/>
      <c r="AN29" s="208"/>
      <c r="AO29" s="210"/>
      <c r="AP29" s="122"/>
      <c r="AQ29" s="127"/>
      <c r="AR29" s="122"/>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row>
    <row r="30" spans="1:73" ht="31.5" customHeight="1" x14ac:dyDescent="0.3">
      <c r="A30" s="137">
        <v>8</v>
      </c>
      <c r="B30" s="127" t="str">
        <f>'2. Identificación del Riesgo'!B30:B32</f>
        <v/>
      </c>
      <c r="C30" s="127" t="str">
        <f>IF('2. Identificación del Riesgo'!C30:C32="","",'2. Identificación del Riesgo'!C30:C32)</f>
        <v/>
      </c>
      <c r="D30" s="127" t="str">
        <f>IF('2. Identificación del Riesgo'!D30:D32="","",'2. Identificación del Riesgo'!D30:D32)</f>
        <v/>
      </c>
      <c r="E30" s="127" t="str">
        <f>IF('2. Identificación del Riesgo'!E30:E32="","",'2. Identificación del Riesgo'!E30:E32)</f>
        <v/>
      </c>
      <c r="F30" s="127" t="str">
        <f>IF('2. Identificación del Riesgo'!F30:F32="","",'2. Identificación del Riesgo'!F30:F32)</f>
        <v/>
      </c>
      <c r="G30" s="127" t="str">
        <f>IF('2. Identificación del Riesgo'!G30:G32="","",'2. Identificación del Riesgo'!G30:G32)</f>
        <v/>
      </c>
      <c r="H30" s="127" t="str">
        <f>IF('2. Identificación del Riesgo'!H30:H32="","",'2. Identificación del Riesgo'!H30:H32)</f>
        <v/>
      </c>
      <c r="I30" s="127" t="str">
        <f>IF('2. Identificación del Riesgo'!I30:I32="","",'2. Identificación del Riesgo'!I30:I32)</f>
        <v/>
      </c>
      <c r="J30" s="127" t="str">
        <f>IF('2. Identificación del Riesgo'!J30:J32="","",'2. Identificación del Riesgo'!J30:J32)</f>
        <v/>
      </c>
      <c r="K30" s="123" t="str">
        <f>'2. Identificación del Riesgo'!K30:K32</f>
        <v/>
      </c>
      <c r="L30" s="124" t="str">
        <f>'2. Identificación del Riesgo'!L30:L32</f>
        <v/>
      </c>
      <c r="M30" s="127"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
      </c>
      <c r="N30" s="123" t="str">
        <f>'2. Identificación del Riesgo'!N30:N32</f>
        <v/>
      </c>
      <c r="O30" s="124" t="str">
        <f>'2. Identificación del Riesgo'!O30:O32</f>
        <v/>
      </c>
      <c r="P30" s="121" t="str">
        <f>'2. Identificación del Riesgo'!P30:P32</f>
        <v/>
      </c>
      <c r="Q30" s="61" t="str">
        <f>IF($H$30="","",
IF(OR($H$30="Corrupción",$H$30="Corrupción - LA/FT/FPADM",$H$30="Corrupción - Conflictos de Interés",$H$30="Corrupción en Trámites, OPAs y Consultas de Acceso a la Información Pública",$H$30="Financiación de la Proliferación de Armas de Destrucción Masiva"),'6.Valoración Control Corrupción'!E30,'5. Valoración de Controles'!K30))</f>
        <v/>
      </c>
      <c r="R30" s="61" t="str">
        <f>IF($H$30="","",
IF(OR($H$30="Corrupción",$H$30="Corrupción - LA/FT/FPADM",$H$30="Corrupción - Conflictos de Interés",$H$30="Corrupción en Trámites, OPAs y Consultas de Acceso a la Información Pública"),'6.Valoración Control Corrupción'!E30,'5. Valoración de Controles'!E30))</f>
        <v/>
      </c>
      <c r="S30" s="61" t="str">
        <f>IF($H$30="","",
IF(OR($H$30="Corrupción",$H$30="Corrupción - LA/FT/FPADM",$H$30="Corrupción - Conflictos de Interés",$H$30="Corrupción en Trámites, OPAs y Consultas de Acceso a la Información Pública"),'6.Valoración Control Corrupción'!F30,'5. Valoración de Controles'!F30))</f>
        <v/>
      </c>
      <c r="T30" s="61" t="str">
        <f>IF($H$30="","",
IF(OR($H$30="Corrupción",$H$30="Corrupción - LA/FT/FPADM",$H$30="Corrupción - Conflictos de Interés",$H$30="Corrupción en Trámites, OPAs y Consultas de Acceso a la Información Pública"),'6.Valoración Control Corrupción'!G30,'5. Valoración de Controles'!G30))</f>
        <v/>
      </c>
      <c r="U30" s="61" t="str">
        <f>IF($H$30="","",
IF(OR($H$30="Corrupción",$H$30="Corrupción - LA/FT/FPADM",$H$30="Corrupción - Conflictos de Interés",$H$30="Corrupción en Trámites, OPAs y Consultas de Acceso a la Información Pública"),'6.Valoración Control Corrupción'!H30,'5. Valoración de Controles'!H30))</f>
        <v/>
      </c>
      <c r="V30" s="61" t="str">
        <f>IF($H$30="","",
IF(OR($H$30="Corrupción",$H$30="Corrupción - LA/FT/FPADM",$H$30="Corrupción - Conflictos de Interés",$H$30="Corrupción en Trámites, OPAs y Consultas de Acceso a la Información Pública"),'6.Valoración Control Corrupción'!I30,'5. Valoración de Controles'!I30))</f>
        <v/>
      </c>
      <c r="W30" s="61" t="str">
        <f>IF($H$30="","",
IF(OR($H$30="Corrupción",$H$30="Corrupción - LA/FT/FPADM",$H$30="Corrupción - Conflictos de Interés",$H$30="Corrupción en Trámites, OPAs y Consultas de Acceso a la Información Pública"),'6.Valoración Control Corrupción'!J30,'5. Valoración de Controles'!J30))</f>
        <v/>
      </c>
      <c r="X30" s="35" t="str">
        <f>IF($H$30="","",
IF(OR($H$30="Corrupción",$H$30="Corrupción - LA/FT/FPADM",$H$30="Corrupción - LA/FT/FPADM",$H$30="Corrupción en Trámites, OPAs y Consultas de Acceso a la Información Pública"),"No Aplica",'5. Valoración de Controles'!L30))</f>
        <v/>
      </c>
      <c r="Y30" s="35" t="str">
        <f>IF($H$30="","",
IF(OR($H$30="Corrupción",$H$30="Corrupción - LA/FT/FPADM",$H$30="Corrupción - LA/FT/FPADM",$H$30="Corrupción en Trámites, OPAs y Consultas de Acceso a la Información Pública"),"No Aplica",'5. Valoración de Controles'!M30))</f>
        <v/>
      </c>
      <c r="Z30" s="35" t="str">
        <f>IF($H$30="","",
IF(OR($H$30="Corrupción",$H$30="Corrupción - LA/FT/FPADM",$H$30="Corrupción - LA/FT/FPADM",$H$30="Corrupción en Trámites, OPAs y Consultas de Acceso a la Información Pública"),"No Aplica",'5. Valoración de Controles'!N30))</f>
        <v/>
      </c>
      <c r="AA30" s="35" t="str">
        <f>IF($H$30="","",
IF(OR($H$30="Corrupción",$H$30="Corrupción - LA/FT/FPADM",$H$30="Corrupción - LA/FT/FPADM",$H$30="Corrupción en Trámites, OPAs y Consultas de Acceso a la Información Pública"),"No Aplica",'5. Valoración de Controles'!O30))</f>
        <v/>
      </c>
      <c r="AB30" s="35" t="str">
        <f>IF($H$30="","",
IF(OR($H$30="Corrupción",$H$30="Corrupción - LA/FT/FPADM",$H$30="Corrupción - LA/FT/FPADM",$H$30="Corrupción en Trámites, OPAs y Consultas de Acceso a la Información Pública"),"No Aplica",'5. Valoración de Controles'!P30))</f>
        <v/>
      </c>
      <c r="AC30" s="35" t="str">
        <f>IF($H$30="","",
IF(OR($H$30="Corrupción",$H$30="Corrupción - LA/FT/FPADM",$H$30="Corrupción - LA/FT/FPADM",$H$30="Corrupción en Trámites, OPAs y Consultas de Acceso a la Información Pública"),"No Aplica",'5. Valoración de Controles'!Q30))</f>
        <v/>
      </c>
      <c r="AD30" s="35" t="str">
        <f>IF($H$30="","",
IF(OR($H$30="Corrupción",$H$30="Corrupción - LA/FT/FPADM",$H$30="Corrupción - LA/FT/FPADM",$H$30="Corrupción en Trámites, OPAs y Consultas de Acceso a la Información Pública"),"No Aplica",'5. Valoración de Controles'!R30))</f>
        <v/>
      </c>
      <c r="AE30" s="35" t="str">
        <f>IF($H$30="","",
IF(OR($H$30="Corrupción",$H$30="Corrupción - LA/FT/FPADM",$H$30="Corrupción - LA/FT/FPADM",$H$30="Corrupción en Trámites, OPAs y Consultas de Acceso a la Información Pública"),"No Aplica",'5. Valoración de Controles'!S30))</f>
        <v/>
      </c>
      <c r="AF30" s="35" t="str">
        <f>IF($H$30="","",
IF(OR($H$30="Corrupción",$H$30="Corrupción - LA/FT/FPADM",$H$30="Corrupción - LA/FT/FPADM",$H$30="Corrupción en Trámites, OPAs y Consultas de Acceso a la Información Pública"),"No Aplica",'5. Valoración de Controles'!T30))</f>
        <v/>
      </c>
      <c r="AG30" s="35" t="str">
        <f>IF($H$30="","",
IF(OR($H$30="Corrupción",$H$30="Corrupción - LA/FT/FPADM",$H$30="Corrupción - LA/FT/FPADM",$H$30="Corrupción en Trámites, OPAs y Consultas de Acceso a la Información Pública"),"No Aplica",'5. Valoración de Controles'!U30))</f>
        <v/>
      </c>
      <c r="AH30" s="123"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
      </c>
      <c r="AI30" s="209"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
      </c>
      <c r="AJ30" s="123"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
      </c>
      <c r="AK30" s="209"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
      </c>
      <c r="AL30" s="121" t="str">
        <f t="shared" ref="AL30" si="17">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125"/>
      <c r="AN30" s="208" t="str">
        <f t="shared" ref="AN30" si="18">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210"/>
      <c r="AP30" s="211"/>
      <c r="AQ30" s="207" t="str">
        <f t="shared" ref="AQ30" si="19">IF(AO30="","","∑ Peso porcentual de cada acción definida")</f>
        <v/>
      </c>
      <c r="AR30" s="122"/>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row>
    <row r="31" spans="1:73" ht="31.5" customHeight="1" x14ac:dyDescent="0.3">
      <c r="A31" s="137"/>
      <c r="B31" s="127"/>
      <c r="C31" s="127"/>
      <c r="D31" s="127"/>
      <c r="E31" s="127"/>
      <c r="F31" s="127"/>
      <c r="G31" s="127"/>
      <c r="H31" s="127"/>
      <c r="I31" s="127"/>
      <c r="J31" s="127"/>
      <c r="K31" s="123"/>
      <c r="L31" s="124"/>
      <c r="M31" s="127"/>
      <c r="N31" s="123"/>
      <c r="O31" s="124"/>
      <c r="P31" s="121"/>
      <c r="Q31" s="61" t="str">
        <f>IF($H$30="","",
IF(OR($H$30="Corrupción",$H$30="Corrupción - LA/FT/FPADM",$H$30="Corrupción - Conflictos de Interés",$H$30="Corrupción en Trámites, OPAs y Consultas de Acceso a la Información Pública",$H$30="Financiación de la Proliferación de Armas de Destrucción Masiva"),'6.Valoración Control Corrupción'!E31,'5. Valoración de Controles'!K31))</f>
        <v/>
      </c>
      <c r="R31" s="61" t="str">
        <f>IF($H$30="","",
IF(OR($H$30="Corrupción",$H$30="Corrupción - LA/FT/FPADM",$H$30="Corrupción - Conflictos de Interés",$H$30="Corrupción en Trámites, OPAs y Consultas de Acceso a la Información Pública"),'6.Valoración Control Corrupción'!E31,'5. Valoración de Controles'!E31))</f>
        <v/>
      </c>
      <c r="S31" s="61" t="str">
        <f>IF($H$30="","",
IF(OR($H$30="Corrupción",$H$30="Corrupción - LA/FT/FPADM",$H$30="Corrupción - Conflictos de Interés",$H$30="Corrupción en Trámites, OPAs y Consultas de Acceso a la Información Pública"),'6.Valoración Control Corrupción'!F31,'5. Valoración de Controles'!F31))</f>
        <v/>
      </c>
      <c r="T31" s="61" t="str">
        <f>IF($H$30="","",
IF(OR($H$30="Corrupción",$H$30="Corrupción - LA/FT/FPADM",$H$30="Corrupción - Conflictos de Interés",$H$30="Corrupción en Trámites, OPAs y Consultas de Acceso a la Información Pública"),'6.Valoración Control Corrupción'!G31,'5. Valoración de Controles'!G31))</f>
        <v/>
      </c>
      <c r="U31" s="61" t="str">
        <f>IF($H$30="","",
IF(OR($H$30="Corrupción",$H$30="Corrupción - LA/FT/FPADM",$H$30="Corrupción - Conflictos de Interés",$H$30="Corrupción en Trámites, OPAs y Consultas de Acceso a la Información Pública"),'6.Valoración Control Corrupción'!H31,'5. Valoración de Controles'!H31))</f>
        <v/>
      </c>
      <c r="V31" s="61" t="str">
        <f>IF($H$30="","",
IF(OR($H$30="Corrupción",$H$30="Corrupción - LA/FT/FPADM",$H$30="Corrupción - Conflictos de Interés",$H$30="Corrupción en Trámites, OPAs y Consultas de Acceso a la Información Pública"),'6.Valoración Control Corrupción'!I31,'5. Valoración de Controles'!I31))</f>
        <v/>
      </c>
      <c r="W31" s="61" t="str">
        <f>IF($H$30="","",
IF(OR($H$30="Corrupción",$H$30="Corrupción - LA/FT/FPADM",$H$30="Corrupción - Conflictos de Interés",$H$30="Corrupción en Trámites, OPAs y Consultas de Acceso a la Información Pública"),'6.Valoración Control Corrupción'!J31,'5. Valoración de Controles'!J31))</f>
        <v/>
      </c>
      <c r="X31" s="35" t="str">
        <f>IF($H$30="","",
IF(OR($H$30="Corrupción",$H$30="Corrupción - LA/FT/FPADM",$H$30="Corrupción - LA/FT/FPADM",$H$30="Corrupción en Trámites, OPAs y Consultas de Acceso a la Información Pública"),"No Aplica",'5. Valoración de Controles'!L31))</f>
        <v/>
      </c>
      <c r="Y31" s="35" t="str">
        <f>IF($H$30="","",
IF(OR($H$30="Corrupción",$H$30="Corrupción - LA/FT/FPADM",$H$30="Corrupción - LA/FT/FPADM",$H$30="Corrupción en Trámites, OPAs y Consultas de Acceso a la Información Pública"),"No Aplica",'5. Valoración de Controles'!M31))</f>
        <v/>
      </c>
      <c r="Z31" s="35" t="str">
        <f>IF($H$30="","",
IF(OR($H$30="Corrupción",$H$30="Corrupción - LA/FT/FPADM",$H$30="Corrupción - LA/FT/FPADM",$H$30="Corrupción en Trámites, OPAs y Consultas de Acceso a la Información Pública"),"No Aplica",'5. Valoración de Controles'!N31))</f>
        <v/>
      </c>
      <c r="AA31" s="35" t="str">
        <f>IF($H$30="","",
IF(OR($H$30="Corrupción",$H$30="Corrupción - LA/FT/FPADM",$H$30="Corrupción - LA/FT/FPADM",$H$30="Corrupción en Trámites, OPAs y Consultas de Acceso a la Información Pública"),"No Aplica",'5. Valoración de Controles'!O31))</f>
        <v/>
      </c>
      <c r="AB31" s="35" t="str">
        <f>IF($H$30="","",
IF(OR($H$30="Corrupción",$H$30="Corrupción - LA/FT/FPADM",$H$30="Corrupción - LA/FT/FPADM",$H$30="Corrupción en Trámites, OPAs y Consultas de Acceso a la Información Pública"),"No Aplica",'5. Valoración de Controles'!P31))</f>
        <v/>
      </c>
      <c r="AC31" s="35" t="str">
        <f>IF($H$30="","",
IF(OR($H$30="Corrupción",$H$30="Corrupción - LA/FT/FPADM",$H$30="Corrupción - LA/FT/FPADM",$H$30="Corrupción en Trámites, OPAs y Consultas de Acceso a la Información Pública"),"No Aplica",'5. Valoración de Controles'!Q31))</f>
        <v/>
      </c>
      <c r="AD31" s="35" t="str">
        <f>IF($H$30="","",
IF(OR($H$30="Corrupción",$H$30="Corrupción - LA/FT/FPADM",$H$30="Corrupción - LA/FT/FPADM",$H$30="Corrupción en Trámites, OPAs y Consultas de Acceso a la Información Pública"),"No Aplica",'5. Valoración de Controles'!R31))</f>
        <v/>
      </c>
      <c r="AE31" s="35" t="str">
        <f>IF($H$30="","",
IF(OR($H$30="Corrupción",$H$30="Corrupción - LA/FT/FPADM",$H$30="Corrupción - LA/FT/FPADM",$H$30="Corrupción en Trámites, OPAs y Consultas de Acceso a la Información Pública"),"No Aplica",'5. Valoración de Controles'!S31))</f>
        <v/>
      </c>
      <c r="AF31" s="35" t="str">
        <f>IF($H$30="","",
IF(OR($H$30="Corrupción",$H$30="Corrupción - LA/FT/FPADM",$H$30="Corrupción - LA/FT/FPADM",$H$30="Corrupción en Trámites, OPAs y Consultas de Acceso a la Información Pública"),"No Aplica",'5. Valoración de Controles'!T31))</f>
        <v/>
      </c>
      <c r="AG31" s="35" t="str">
        <f>IF($H$30="","",
IF(OR($H$30="Corrupción",$H$30="Corrupción - LA/FT/FPADM",$H$30="Corrupción - LA/FT/FPADM",$H$30="Corrupción en Trámites, OPAs y Consultas de Acceso a la Información Pública"),"No Aplica",'5. Valoración de Controles'!U31))</f>
        <v/>
      </c>
      <c r="AH31" s="123"/>
      <c r="AI31" s="209"/>
      <c r="AJ31" s="123"/>
      <c r="AK31" s="209"/>
      <c r="AL31" s="121"/>
      <c r="AM31" s="125"/>
      <c r="AN31" s="208"/>
      <c r="AO31" s="210"/>
      <c r="AP31" s="122"/>
      <c r="AQ31" s="127"/>
      <c r="AR31" s="122"/>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row>
    <row r="32" spans="1:73" ht="31.5" customHeight="1" x14ac:dyDescent="0.3">
      <c r="A32" s="137"/>
      <c r="B32" s="127"/>
      <c r="C32" s="127"/>
      <c r="D32" s="127"/>
      <c r="E32" s="127"/>
      <c r="F32" s="127"/>
      <c r="G32" s="127"/>
      <c r="H32" s="127"/>
      <c r="I32" s="127"/>
      <c r="J32" s="127"/>
      <c r="K32" s="123"/>
      <c r="L32" s="124"/>
      <c r="M32" s="127"/>
      <c r="N32" s="123"/>
      <c r="O32" s="124"/>
      <c r="P32" s="121"/>
      <c r="Q32" s="61" t="str">
        <f>IF($H$30="","",
IF(OR($H$30="Corrupción",$H$30="Corrupción - LA/FT/FPADM",$H$30="Corrupción - Conflictos de Interés",$H$30="Corrupción en Trámites, OPAs y Consultas de Acceso a la Información Pública",$H$30="Financiación de la Proliferación de Armas de Destrucción Masiva"),'6.Valoración Control Corrupción'!E32,'5. Valoración de Controles'!K32))</f>
        <v/>
      </c>
      <c r="R32" s="61" t="str">
        <f>IF($H$30="","",
IF(OR($H$30="Corrupción",$H$30="Corrupción - LA/FT/FPADM",$H$30="Corrupción - Conflictos de Interés",$H$30="Corrupción en Trámites, OPAs y Consultas de Acceso a la Información Pública"),'6.Valoración Control Corrupción'!E32,'5. Valoración de Controles'!E32))</f>
        <v/>
      </c>
      <c r="S32" s="61" t="str">
        <f>IF($H$30="","",
IF(OR($H$30="Corrupción",$H$30="Corrupción - LA/FT/FPADM",$H$30="Corrupción - Conflictos de Interés",$H$30="Corrupción en Trámites, OPAs y Consultas de Acceso a la Información Pública"),'6.Valoración Control Corrupción'!F32,'5. Valoración de Controles'!F32))</f>
        <v/>
      </c>
      <c r="T32" s="61" t="str">
        <f>IF($H$30="","",
IF(OR($H$30="Corrupción",$H$30="Corrupción - LA/FT/FPADM",$H$30="Corrupción - Conflictos de Interés",$H$30="Corrupción en Trámites, OPAs y Consultas de Acceso a la Información Pública"),'6.Valoración Control Corrupción'!G32,'5. Valoración de Controles'!G32))</f>
        <v/>
      </c>
      <c r="U32" s="61" t="str">
        <f>IF($H$30="","",
IF(OR($H$30="Corrupción",$H$30="Corrupción - LA/FT/FPADM",$H$30="Corrupción - Conflictos de Interés",$H$30="Corrupción en Trámites, OPAs y Consultas de Acceso a la Información Pública"),'6.Valoración Control Corrupción'!H32,'5. Valoración de Controles'!H32))</f>
        <v/>
      </c>
      <c r="V32" s="61" t="str">
        <f>IF($H$30="","",
IF(OR($H$30="Corrupción",$H$30="Corrupción - LA/FT/FPADM",$H$30="Corrupción - Conflictos de Interés",$H$30="Corrupción en Trámites, OPAs y Consultas de Acceso a la Información Pública"),'6.Valoración Control Corrupción'!I32,'5. Valoración de Controles'!I32))</f>
        <v/>
      </c>
      <c r="W32" s="61" t="str">
        <f>IF($H$30="","",
IF(OR($H$30="Corrupción",$H$30="Corrupción - LA/FT/FPADM",$H$30="Corrupción - Conflictos de Interés",$H$30="Corrupción en Trámites, OPAs y Consultas de Acceso a la Información Pública"),'6.Valoración Control Corrupción'!J32,'5. Valoración de Controles'!J32))</f>
        <v/>
      </c>
      <c r="X32" s="35" t="str">
        <f>IF($H$30="","",
IF(OR($H$30="Corrupción",$H$30="Corrupción - LA/FT/FPADM",$H$30="Corrupción - LA/FT/FPADM",$H$30="Corrupción en Trámites, OPAs y Consultas de Acceso a la Información Pública"),"No Aplica",'5. Valoración de Controles'!L32))</f>
        <v/>
      </c>
      <c r="Y32" s="35" t="str">
        <f>IF($H$30="","",
IF(OR($H$30="Corrupción",$H$30="Corrupción - LA/FT/FPADM",$H$30="Corrupción - LA/FT/FPADM",$H$30="Corrupción en Trámites, OPAs y Consultas de Acceso a la Información Pública"),"No Aplica",'5. Valoración de Controles'!M32))</f>
        <v/>
      </c>
      <c r="Z32" s="35" t="str">
        <f>IF($H$30="","",
IF(OR($H$30="Corrupción",$H$30="Corrupción - LA/FT/FPADM",$H$30="Corrupción - LA/FT/FPADM",$H$30="Corrupción en Trámites, OPAs y Consultas de Acceso a la Información Pública"),"No Aplica",'5. Valoración de Controles'!N32))</f>
        <v/>
      </c>
      <c r="AA32" s="35" t="str">
        <f>IF($H$30="","",
IF(OR($H$30="Corrupción",$H$30="Corrupción - LA/FT/FPADM",$H$30="Corrupción - LA/FT/FPADM",$H$30="Corrupción en Trámites, OPAs y Consultas de Acceso a la Información Pública"),"No Aplica",'5. Valoración de Controles'!O32))</f>
        <v/>
      </c>
      <c r="AB32" s="35" t="str">
        <f>IF($H$30="","",
IF(OR($H$30="Corrupción",$H$30="Corrupción - LA/FT/FPADM",$H$30="Corrupción - LA/FT/FPADM",$H$30="Corrupción en Trámites, OPAs y Consultas de Acceso a la Información Pública"),"No Aplica",'5. Valoración de Controles'!P32))</f>
        <v/>
      </c>
      <c r="AC32" s="35" t="str">
        <f>IF($H$30="","",
IF(OR($H$30="Corrupción",$H$30="Corrupción - LA/FT/FPADM",$H$30="Corrupción - LA/FT/FPADM",$H$30="Corrupción en Trámites, OPAs y Consultas de Acceso a la Información Pública"),"No Aplica",'5. Valoración de Controles'!Q32))</f>
        <v/>
      </c>
      <c r="AD32" s="35" t="str">
        <f>IF($H$30="","",
IF(OR($H$30="Corrupción",$H$30="Corrupción - LA/FT/FPADM",$H$30="Corrupción - LA/FT/FPADM",$H$30="Corrupción en Trámites, OPAs y Consultas de Acceso a la Información Pública"),"No Aplica",'5. Valoración de Controles'!R32))</f>
        <v/>
      </c>
      <c r="AE32" s="35" t="str">
        <f>IF($H$30="","",
IF(OR($H$30="Corrupción",$H$30="Corrupción - LA/FT/FPADM",$H$30="Corrupción - LA/FT/FPADM",$H$30="Corrupción en Trámites, OPAs y Consultas de Acceso a la Información Pública"),"No Aplica",'5. Valoración de Controles'!S32))</f>
        <v/>
      </c>
      <c r="AF32" s="35" t="str">
        <f>IF($H$30="","",
IF(OR($H$30="Corrupción",$H$30="Corrupción - LA/FT/FPADM",$H$30="Corrupción - LA/FT/FPADM",$H$30="Corrupción en Trámites, OPAs y Consultas de Acceso a la Información Pública"),"No Aplica",'5. Valoración de Controles'!T32))</f>
        <v/>
      </c>
      <c r="AG32" s="35" t="str">
        <f>IF($H$30="","",
IF(OR($H$30="Corrupción",$H$30="Corrupción - LA/FT/FPADM",$H$30="Corrupción - LA/FT/FPADM",$H$30="Corrupción en Trámites, OPAs y Consultas de Acceso a la Información Pública"),"No Aplica",'5. Valoración de Controles'!U32))</f>
        <v/>
      </c>
      <c r="AH32" s="123"/>
      <c r="AI32" s="209"/>
      <c r="AJ32" s="123"/>
      <c r="AK32" s="209"/>
      <c r="AL32" s="121"/>
      <c r="AM32" s="125"/>
      <c r="AN32" s="208"/>
      <c r="AO32" s="210"/>
      <c r="AP32" s="122"/>
      <c r="AQ32" s="127"/>
      <c r="AR32" s="122"/>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row>
    <row r="33" spans="1:73" ht="31.5" customHeight="1" x14ac:dyDescent="0.3">
      <c r="A33" s="137">
        <v>9</v>
      </c>
      <c r="B33" s="127" t="str">
        <f>'2. Identificación del Riesgo'!B33:B35</f>
        <v/>
      </c>
      <c r="C33" s="127" t="str">
        <f>IF('2. Identificación del Riesgo'!C33:C35="","",'2. Identificación del Riesgo'!C33:C35)</f>
        <v/>
      </c>
      <c r="D33" s="127" t="str">
        <f>IF('2. Identificación del Riesgo'!D33:D35="","",'2. Identificación del Riesgo'!D33:D35)</f>
        <v/>
      </c>
      <c r="E33" s="127" t="str">
        <f>IF('2. Identificación del Riesgo'!E33:E35="","",'2. Identificación del Riesgo'!E33:E35)</f>
        <v/>
      </c>
      <c r="F33" s="127" t="str">
        <f>IF('2. Identificación del Riesgo'!F33:F35="","",'2. Identificación del Riesgo'!F33:F35)</f>
        <v/>
      </c>
      <c r="G33" s="127" t="str">
        <f>IF('2. Identificación del Riesgo'!G33:G35="","",'2. Identificación del Riesgo'!G33:G35)</f>
        <v/>
      </c>
      <c r="H33" s="127" t="str">
        <f>IF('2. Identificación del Riesgo'!H33:H35="","",'2. Identificación del Riesgo'!H33:H35)</f>
        <v/>
      </c>
      <c r="I33" s="127" t="str">
        <f>IF('2. Identificación del Riesgo'!I33:I35="","",'2. Identificación del Riesgo'!I33:I35)</f>
        <v/>
      </c>
      <c r="J33" s="127" t="str">
        <f>IF('2. Identificación del Riesgo'!J33:J35="","",'2. Identificación del Riesgo'!J33:J35)</f>
        <v/>
      </c>
      <c r="K33" s="123" t="str">
        <f>'2. Identificación del Riesgo'!K33:K35</f>
        <v/>
      </c>
      <c r="L33" s="124" t="str">
        <f>'2. Identificación del Riesgo'!L33:L35</f>
        <v/>
      </c>
      <c r="M33" s="127"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123" t="str">
        <f>'2. Identificación del Riesgo'!N33:N35</f>
        <v/>
      </c>
      <c r="O33" s="124" t="str">
        <f>'2. Identificación del Riesgo'!O33:O35</f>
        <v/>
      </c>
      <c r="P33" s="121" t="str">
        <f>'2. Identificación del Riesgo'!P33:P35</f>
        <v/>
      </c>
      <c r="Q33" s="61"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
      </c>
      <c r="R33" s="61" t="str">
        <f>IF($H$33="","",
IF(OR($H$33="Corrupción",$H$33="Corrupción - LA/FT/FPADM",$H$33="Corrupción - Conflictos de Interés",$H$33="Corrupción en Trámites, OPAs y Consultas de Acceso a la Información Pública"),'6.Valoración Control Corrupción'!E33,'5. Valoración de Controles'!E33))</f>
        <v/>
      </c>
      <c r="S33" s="61" t="str">
        <f>IF($H$33="","",
IF(OR($H$33="Corrupción",$H$33="Corrupción - LA/FT/FPADM",$H$33="Corrupción - Conflictos de Interés",$H$33="Corrupción en Trámites, OPAs y Consultas de Acceso a la Información Pública"),'6.Valoración Control Corrupción'!F33,'5. Valoración de Controles'!F33))</f>
        <v/>
      </c>
      <c r="T33" s="61" t="str">
        <f>IF($H$33="","",
IF(OR($H$33="Corrupción",$H$33="Corrupción - LA/FT/FPADM",$H$33="Corrupción - Conflictos de Interés",$H$33="Corrupción en Trámites, OPAs y Consultas de Acceso a la Información Pública"),'6.Valoración Control Corrupción'!G33,'5. Valoración de Controles'!G33))</f>
        <v/>
      </c>
      <c r="U33" s="61" t="str">
        <f>IF($H$33="","",
IF(OR($H$33="Corrupción",$H$33="Corrupción - LA/FT/FPADM",$H$33="Corrupción - Conflictos de Interés",$H$33="Corrupción en Trámites, OPAs y Consultas de Acceso a la Información Pública"),'6.Valoración Control Corrupción'!H33,'5. Valoración de Controles'!H33))</f>
        <v/>
      </c>
      <c r="V33" s="61" t="str">
        <f>IF($H$33="","",
IF(OR($H$33="Corrupción",$H$33="Corrupción - LA/FT/FPADM",$H$33="Corrupción - Conflictos de Interés",$H$33="Corrupción en Trámites, OPAs y Consultas de Acceso a la Información Pública"),'6.Valoración Control Corrupción'!I33,'5. Valoración de Controles'!I33))</f>
        <v/>
      </c>
      <c r="W33" s="61" t="str">
        <f>IF($H$33="","",
IF(OR($H$33="Corrupción",$H$33="Corrupción - LA/FT/FPADM",$H$33="Corrupción - Conflictos de Interés",$H$33="Corrupción en Trámites, OPAs y Consultas de Acceso a la Información Pública"),'6.Valoración Control Corrupción'!J33,'5. Valoración de Controles'!J33))</f>
        <v/>
      </c>
      <c r="X33" s="35" t="str">
        <f>IF($H$33="","",
IF(OR($H$33="Corrupción",$H$33="Corrupción - LA/FT/FPADM",$H$33="Corrupción - LA/FT/FPADM",$H$33="Corrupción en Trámites, OPAs y Consultas de Acceso a la Información Pública"),"No Aplica",'5. Valoración de Controles'!L33))</f>
        <v/>
      </c>
      <c r="Y33" s="35" t="str">
        <f>IF($H$33="","",
IF(OR($H$33="Corrupción",$H$33="Corrupción - LA/FT/FPADM",$H$33="Corrupción - LA/FT/FPADM",$H$33="Corrupción en Trámites, OPAs y Consultas de Acceso a la Información Pública"),"No Aplica",'5. Valoración de Controles'!M33))</f>
        <v/>
      </c>
      <c r="Z33" s="35" t="str">
        <f>IF($H$33="","",
IF(OR($H$33="Corrupción",$H$33="Corrupción - LA/FT/FPADM",$H$33="Corrupción - LA/FT/FPADM",$H$33="Corrupción en Trámites, OPAs y Consultas de Acceso a la Información Pública"),"No Aplica",'5. Valoración de Controles'!N33))</f>
        <v/>
      </c>
      <c r="AA33" s="35" t="str">
        <f>IF($H$33="","",
IF(OR($H$33="Corrupción",$H$33="Corrupción - LA/FT/FPADM",$H$33="Corrupción - LA/FT/FPADM",$H$33="Corrupción en Trámites, OPAs y Consultas de Acceso a la Información Pública"),"No Aplica",'5. Valoración de Controles'!O33))</f>
        <v/>
      </c>
      <c r="AB33" s="35" t="str">
        <f>IF($H$33="","",
IF(OR($H$33="Corrupción",$H$33="Corrupción - LA/FT/FPADM",$H$33="Corrupción - LA/FT/FPADM",$H$33="Corrupción en Trámites, OPAs y Consultas de Acceso a la Información Pública"),"No Aplica",'5. Valoración de Controles'!P33))</f>
        <v/>
      </c>
      <c r="AC33" s="35" t="str">
        <f>IF($H$33="","",
IF(OR($H$33="Corrupción",$H$33="Corrupción - LA/FT/FPADM",$H$33="Corrupción - LA/FT/FPADM",$H$33="Corrupción en Trámites, OPAs y Consultas de Acceso a la Información Pública"),"No Aplica",'5. Valoración de Controles'!Q33))</f>
        <v/>
      </c>
      <c r="AD33" s="35" t="str">
        <f>IF($H$33="","",
IF(OR($H$33="Corrupción",$H$33="Corrupción - LA/FT/FPADM",$H$33="Corrupción - LA/FT/FPADM",$H$33="Corrupción en Trámites, OPAs y Consultas de Acceso a la Información Pública"),"No Aplica",'5. Valoración de Controles'!R33))</f>
        <v/>
      </c>
      <c r="AE33" s="35" t="str">
        <f>IF($H$33="","",
IF(OR($H$33="Corrupción",$H$33="Corrupción - LA/FT/FPADM",$H$33="Corrupción - LA/FT/FPADM",$H$33="Corrupción en Trámites, OPAs y Consultas de Acceso a la Información Pública"),"No Aplica",'5. Valoración de Controles'!S33))</f>
        <v/>
      </c>
      <c r="AF33" s="35" t="str">
        <f>IF($H$33="","",
IF(OR($H$33="Corrupción",$H$33="Corrupción - LA/FT/FPADM",$H$33="Corrupción - LA/FT/FPADM",$H$33="Corrupción en Trámites, OPAs y Consultas de Acceso a la Información Pública"),"No Aplica",'5. Valoración de Controles'!T33))</f>
        <v/>
      </c>
      <c r="AG33" s="35" t="str">
        <f>IF($H$33="","",
IF(OR($H$33="Corrupción",$H$33="Corrupción - LA/FT/FPADM",$H$33="Corrupción - LA/FT/FPADM",$H$33="Corrupción en Trámites, OPAs y Consultas de Acceso a la Información Pública"),"No Aplica",'5. Valoración de Controles'!U33))</f>
        <v/>
      </c>
      <c r="AH33" s="123"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209"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123"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209"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121" t="str">
        <f t="shared" ref="AL33" si="20">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25"/>
      <c r="AN33" s="208" t="str">
        <f t="shared" ref="AN33" si="21">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210"/>
      <c r="AP33" s="211"/>
      <c r="AQ33" s="207" t="str">
        <f t="shared" ref="AQ33" si="22">IF(AO33="","","∑ Peso porcentual de cada acción definida")</f>
        <v/>
      </c>
      <c r="AR33" s="122"/>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row>
    <row r="34" spans="1:73" ht="31.5" customHeight="1" x14ac:dyDescent="0.3">
      <c r="A34" s="137"/>
      <c r="B34" s="127"/>
      <c r="C34" s="127"/>
      <c r="D34" s="127"/>
      <c r="E34" s="127"/>
      <c r="F34" s="127"/>
      <c r="G34" s="127"/>
      <c r="H34" s="127"/>
      <c r="I34" s="127"/>
      <c r="J34" s="127"/>
      <c r="K34" s="123"/>
      <c r="L34" s="124"/>
      <c r="M34" s="127"/>
      <c r="N34" s="123"/>
      <c r="O34" s="124"/>
      <c r="P34" s="121"/>
      <c r="Q34" s="61"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
      </c>
      <c r="R34" s="61" t="str">
        <f>IF($H$33="","",
IF(OR($H$33="Corrupción",$H$33="Corrupción - LA/FT/FPADM",$H$33="Corrupción - Conflictos de Interés",$H$33="Corrupción en Trámites, OPAs y Consultas de Acceso a la Información Pública"),'6.Valoración Control Corrupción'!E34,'5. Valoración de Controles'!E34))</f>
        <v/>
      </c>
      <c r="S34" s="61" t="str">
        <f>IF($H$33="","",
IF(OR($H$33="Corrupción",$H$33="Corrupción - LA/FT/FPADM",$H$33="Corrupción - Conflictos de Interés",$H$33="Corrupción en Trámites, OPAs y Consultas de Acceso a la Información Pública"),'6.Valoración Control Corrupción'!F34,'5. Valoración de Controles'!F34))</f>
        <v/>
      </c>
      <c r="T34" s="61" t="str">
        <f>IF($H$33="","",
IF(OR($H$33="Corrupción",$H$33="Corrupción - LA/FT/FPADM",$H$33="Corrupción - Conflictos de Interés",$H$33="Corrupción en Trámites, OPAs y Consultas de Acceso a la Información Pública"),'6.Valoración Control Corrupción'!G34,'5. Valoración de Controles'!G34))</f>
        <v/>
      </c>
      <c r="U34" s="61" t="str">
        <f>IF($H$33="","",
IF(OR($H$33="Corrupción",$H$33="Corrupción - LA/FT/FPADM",$H$33="Corrupción - Conflictos de Interés",$H$33="Corrupción en Trámites, OPAs y Consultas de Acceso a la Información Pública"),'6.Valoración Control Corrupción'!H34,'5. Valoración de Controles'!H34))</f>
        <v/>
      </c>
      <c r="V34" s="61" t="str">
        <f>IF($H$33="","",
IF(OR($H$33="Corrupción",$H$33="Corrupción - LA/FT/FPADM",$H$33="Corrupción - Conflictos de Interés",$H$33="Corrupción en Trámites, OPAs y Consultas de Acceso a la Información Pública"),'6.Valoración Control Corrupción'!I34,'5. Valoración de Controles'!I34))</f>
        <v/>
      </c>
      <c r="W34" s="61" t="str">
        <f>IF($H$33="","",
IF(OR($H$33="Corrupción",$H$33="Corrupción - LA/FT/FPADM",$H$33="Corrupción - Conflictos de Interés",$H$33="Corrupción en Trámites, OPAs y Consultas de Acceso a la Información Pública"),'6.Valoración Control Corrupción'!J34,'5. Valoración de Controles'!J34))</f>
        <v/>
      </c>
      <c r="X34" s="35" t="str">
        <f>IF($H$33="","",
IF(OR($H$33="Corrupción",$H$33="Corrupción - LA/FT/FPADM",$H$33="Corrupción - LA/FT/FPADM",$H$33="Corrupción en Trámites, OPAs y Consultas de Acceso a la Información Pública"),"No Aplica",'5. Valoración de Controles'!L34))</f>
        <v/>
      </c>
      <c r="Y34" s="35" t="str">
        <f>IF($H$33="","",
IF(OR($H$33="Corrupción",$H$33="Corrupción - LA/FT/FPADM",$H$33="Corrupción - LA/FT/FPADM",$H$33="Corrupción en Trámites, OPAs y Consultas de Acceso a la Información Pública"),"No Aplica",'5. Valoración de Controles'!M34))</f>
        <v/>
      </c>
      <c r="Z34" s="35" t="str">
        <f>IF($H$33="","",
IF(OR($H$33="Corrupción",$H$33="Corrupción - LA/FT/FPADM",$H$33="Corrupción - LA/FT/FPADM",$H$33="Corrupción en Trámites, OPAs y Consultas de Acceso a la Información Pública"),"No Aplica",'5. Valoración de Controles'!N34))</f>
        <v/>
      </c>
      <c r="AA34" s="35" t="str">
        <f>IF($H$33="","",
IF(OR($H$33="Corrupción",$H$33="Corrupción - LA/FT/FPADM",$H$33="Corrupción - LA/FT/FPADM",$H$33="Corrupción en Trámites, OPAs y Consultas de Acceso a la Información Pública"),"No Aplica",'5. Valoración de Controles'!O34))</f>
        <v/>
      </c>
      <c r="AB34" s="35" t="str">
        <f>IF($H$33="","",
IF(OR($H$33="Corrupción",$H$33="Corrupción - LA/FT/FPADM",$H$33="Corrupción - LA/FT/FPADM",$H$33="Corrupción en Trámites, OPAs y Consultas de Acceso a la Información Pública"),"No Aplica",'5. Valoración de Controles'!P34))</f>
        <v/>
      </c>
      <c r="AC34" s="35" t="str">
        <f>IF($H$33="","",
IF(OR($H$33="Corrupción",$H$33="Corrupción - LA/FT/FPADM",$H$33="Corrupción - LA/FT/FPADM",$H$33="Corrupción en Trámites, OPAs y Consultas de Acceso a la Información Pública"),"No Aplica",'5. Valoración de Controles'!Q34))</f>
        <v/>
      </c>
      <c r="AD34" s="35" t="str">
        <f>IF($H$33="","",
IF(OR($H$33="Corrupción",$H$33="Corrupción - LA/FT/FPADM",$H$33="Corrupción - LA/FT/FPADM",$H$33="Corrupción en Trámites, OPAs y Consultas de Acceso a la Información Pública"),"No Aplica",'5. Valoración de Controles'!R34))</f>
        <v/>
      </c>
      <c r="AE34" s="35" t="str">
        <f>IF($H$33="","",
IF(OR($H$33="Corrupción",$H$33="Corrupción - LA/FT/FPADM",$H$33="Corrupción - LA/FT/FPADM",$H$33="Corrupción en Trámites, OPAs y Consultas de Acceso a la Información Pública"),"No Aplica",'5. Valoración de Controles'!S34))</f>
        <v/>
      </c>
      <c r="AF34" s="35" t="str">
        <f>IF($H$33="","",
IF(OR($H$33="Corrupción",$H$33="Corrupción - LA/FT/FPADM",$H$33="Corrupción - LA/FT/FPADM",$H$33="Corrupción en Trámites, OPAs y Consultas de Acceso a la Información Pública"),"No Aplica",'5. Valoración de Controles'!T34))</f>
        <v/>
      </c>
      <c r="AG34" s="35" t="str">
        <f>IF($H$33="","",
IF(OR($H$33="Corrupción",$H$33="Corrupción - LA/FT/FPADM",$H$33="Corrupción - LA/FT/FPADM",$H$33="Corrupción en Trámites, OPAs y Consultas de Acceso a la Información Pública"),"No Aplica",'5. Valoración de Controles'!U34))</f>
        <v/>
      </c>
      <c r="AH34" s="123"/>
      <c r="AI34" s="209"/>
      <c r="AJ34" s="123"/>
      <c r="AK34" s="209"/>
      <c r="AL34" s="121"/>
      <c r="AM34" s="125"/>
      <c r="AN34" s="208"/>
      <c r="AO34" s="210"/>
      <c r="AP34" s="122"/>
      <c r="AQ34" s="127"/>
      <c r="AR34" s="122"/>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row>
    <row r="35" spans="1:73" ht="31.5" customHeight="1" x14ac:dyDescent="0.3">
      <c r="A35" s="137"/>
      <c r="B35" s="127"/>
      <c r="C35" s="127"/>
      <c r="D35" s="127"/>
      <c r="E35" s="127"/>
      <c r="F35" s="127"/>
      <c r="G35" s="127"/>
      <c r="H35" s="127"/>
      <c r="I35" s="127"/>
      <c r="J35" s="127"/>
      <c r="K35" s="123"/>
      <c r="L35" s="124"/>
      <c r="M35" s="127"/>
      <c r="N35" s="123"/>
      <c r="O35" s="124"/>
      <c r="P35" s="121"/>
      <c r="Q35" s="61"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
      </c>
      <c r="R35" s="61" t="str">
        <f>IF($H$33="","",
IF(OR($H$33="Corrupción",$H$33="Corrupción - LA/FT/FPADM",$H$33="Corrupción - Conflictos de Interés",$H$33="Corrupción en Trámites, OPAs y Consultas de Acceso a la Información Pública"),'6.Valoración Control Corrupción'!E35,'5. Valoración de Controles'!E35))</f>
        <v/>
      </c>
      <c r="S35" s="61" t="str">
        <f>IF($H$33="","",
IF(OR($H$33="Corrupción",$H$33="Corrupción - LA/FT/FPADM",$H$33="Corrupción - Conflictos de Interés",$H$33="Corrupción en Trámites, OPAs y Consultas de Acceso a la Información Pública"),'6.Valoración Control Corrupción'!F35,'5. Valoración de Controles'!F35))</f>
        <v/>
      </c>
      <c r="T35" s="61" t="str">
        <f>IF($H$33="","",
IF(OR($H$33="Corrupción",$H$33="Corrupción - LA/FT/FPADM",$H$33="Corrupción - Conflictos de Interés",$H$33="Corrupción en Trámites, OPAs y Consultas de Acceso a la Información Pública"),'6.Valoración Control Corrupción'!G35,'5. Valoración de Controles'!G35))</f>
        <v/>
      </c>
      <c r="U35" s="61" t="str">
        <f>IF($H$33="","",
IF(OR($H$33="Corrupción",$H$33="Corrupción - LA/FT/FPADM",$H$33="Corrupción - Conflictos de Interés",$H$33="Corrupción en Trámites, OPAs y Consultas de Acceso a la Información Pública"),'6.Valoración Control Corrupción'!H35,'5. Valoración de Controles'!H35))</f>
        <v/>
      </c>
      <c r="V35" s="61" t="str">
        <f>IF($H$33="","",
IF(OR($H$33="Corrupción",$H$33="Corrupción - LA/FT/FPADM",$H$33="Corrupción - Conflictos de Interés",$H$33="Corrupción en Trámites, OPAs y Consultas de Acceso a la Información Pública"),'6.Valoración Control Corrupción'!I35,'5. Valoración de Controles'!I35))</f>
        <v/>
      </c>
      <c r="W35" s="61" t="str">
        <f>IF($H$33="","",
IF(OR($H$33="Corrupción",$H$33="Corrupción - LA/FT/FPADM",$H$33="Corrupción - Conflictos de Interés",$H$33="Corrupción en Trámites, OPAs y Consultas de Acceso a la Información Pública"),'6.Valoración Control Corrupción'!J35,'5. Valoración de Controles'!J35))</f>
        <v/>
      </c>
      <c r="X35" s="35" t="str">
        <f>IF($H$33="","",
IF(OR($H$33="Corrupción",$H$33="Corrupción - LA/FT/FPADM",$H$33="Corrupción - LA/FT/FPADM",$H$33="Corrupción en Trámites, OPAs y Consultas de Acceso a la Información Pública"),"No Aplica",'5. Valoración de Controles'!L35))</f>
        <v/>
      </c>
      <c r="Y35" s="35" t="str">
        <f>IF($H$33="","",
IF(OR($H$33="Corrupción",$H$33="Corrupción - LA/FT/FPADM",$H$33="Corrupción - LA/FT/FPADM",$H$33="Corrupción en Trámites, OPAs y Consultas de Acceso a la Información Pública"),"No Aplica",'5. Valoración de Controles'!M35))</f>
        <v/>
      </c>
      <c r="Z35" s="35" t="str">
        <f>IF($H$33="","",
IF(OR($H$33="Corrupción",$H$33="Corrupción - LA/FT/FPADM",$H$33="Corrupción - LA/FT/FPADM",$H$33="Corrupción en Trámites, OPAs y Consultas de Acceso a la Información Pública"),"No Aplica",'5. Valoración de Controles'!N35))</f>
        <v/>
      </c>
      <c r="AA35" s="35" t="str">
        <f>IF($H$33="","",
IF(OR($H$33="Corrupción",$H$33="Corrupción - LA/FT/FPADM",$H$33="Corrupción - LA/FT/FPADM",$H$33="Corrupción en Trámites, OPAs y Consultas de Acceso a la Información Pública"),"No Aplica",'5. Valoración de Controles'!O35))</f>
        <v/>
      </c>
      <c r="AB35" s="35" t="str">
        <f>IF($H$33="","",
IF(OR($H$33="Corrupción",$H$33="Corrupción - LA/FT/FPADM",$H$33="Corrupción - LA/FT/FPADM",$H$33="Corrupción en Trámites, OPAs y Consultas de Acceso a la Información Pública"),"No Aplica",'5. Valoración de Controles'!P35))</f>
        <v/>
      </c>
      <c r="AC35" s="35" t="str">
        <f>IF($H$33="","",
IF(OR($H$33="Corrupción",$H$33="Corrupción - LA/FT/FPADM",$H$33="Corrupción - LA/FT/FPADM",$H$33="Corrupción en Trámites, OPAs y Consultas de Acceso a la Información Pública"),"No Aplica",'5. Valoración de Controles'!Q35))</f>
        <v/>
      </c>
      <c r="AD35" s="35" t="str">
        <f>IF($H$33="","",
IF(OR($H$33="Corrupción",$H$33="Corrupción - LA/FT/FPADM",$H$33="Corrupción - LA/FT/FPADM",$H$33="Corrupción en Trámites, OPAs y Consultas de Acceso a la Información Pública"),"No Aplica",'5. Valoración de Controles'!R35))</f>
        <v/>
      </c>
      <c r="AE35" s="35" t="str">
        <f>IF($H$33="","",
IF(OR($H$33="Corrupción",$H$33="Corrupción - LA/FT/FPADM",$H$33="Corrupción - LA/FT/FPADM",$H$33="Corrupción en Trámites, OPAs y Consultas de Acceso a la Información Pública"),"No Aplica",'5. Valoración de Controles'!S35))</f>
        <v/>
      </c>
      <c r="AF35" s="35" t="str">
        <f>IF($H$33="","",
IF(OR($H$33="Corrupción",$H$33="Corrupción - LA/FT/FPADM",$H$33="Corrupción - LA/FT/FPADM",$H$33="Corrupción en Trámites, OPAs y Consultas de Acceso a la Información Pública"),"No Aplica",'5. Valoración de Controles'!T35))</f>
        <v/>
      </c>
      <c r="AG35" s="35" t="str">
        <f>IF($H$33="","",
IF(OR($H$33="Corrupción",$H$33="Corrupción - LA/FT/FPADM",$H$33="Corrupción - LA/FT/FPADM",$H$33="Corrupción en Trámites, OPAs y Consultas de Acceso a la Información Pública"),"No Aplica",'5. Valoración de Controles'!U35))</f>
        <v/>
      </c>
      <c r="AH35" s="123"/>
      <c r="AI35" s="209"/>
      <c r="AJ35" s="123"/>
      <c r="AK35" s="209"/>
      <c r="AL35" s="121"/>
      <c r="AM35" s="125"/>
      <c r="AN35" s="208"/>
      <c r="AO35" s="210"/>
      <c r="AP35" s="122"/>
      <c r="AQ35" s="127"/>
      <c r="AR35" s="122"/>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row>
    <row r="36" spans="1:73" ht="31.5" customHeight="1" x14ac:dyDescent="0.3">
      <c r="A36" s="137">
        <v>10</v>
      </c>
      <c r="B36" s="127" t="str">
        <f>'2. Identificación del Riesgo'!B36:B38</f>
        <v/>
      </c>
      <c r="C36" s="127" t="str">
        <f>IF('2. Identificación del Riesgo'!C36:C38="","",'2. Identificación del Riesgo'!C36:C38)</f>
        <v/>
      </c>
      <c r="D36" s="127" t="str">
        <f>IF('2. Identificación del Riesgo'!D36:D38="","",'2. Identificación del Riesgo'!D36:D38)</f>
        <v/>
      </c>
      <c r="E36" s="127" t="str">
        <f>IF('2. Identificación del Riesgo'!E36:E38="","",'2. Identificación del Riesgo'!E36:E38)</f>
        <v/>
      </c>
      <c r="F36" s="127" t="str">
        <f>IF('2. Identificación del Riesgo'!F36:F38="","",'2. Identificación del Riesgo'!F36:F38)</f>
        <v/>
      </c>
      <c r="G36" s="127" t="str">
        <f>IF('2. Identificación del Riesgo'!G36:G38="","",'2. Identificación del Riesgo'!G36:G38)</f>
        <v/>
      </c>
      <c r="H36" s="127" t="str">
        <f>IF('2. Identificación del Riesgo'!H36:H38="","",'2. Identificación del Riesgo'!H36:H38)</f>
        <v/>
      </c>
      <c r="I36" s="127" t="str">
        <f>IF('2. Identificación del Riesgo'!I36:I38="","",'2. Identificación del Riesgo'!I36:I38)</f>
        <v/>
      </c>
      <c r="J36" s="127" t="str">
        <f>IF('2. Identificación del Riesgo'!J36:J38="","",'2. Identificación del Riesgo'!J36:J38)</f>
        <v/>
      </c>
      <c r="K36" s="123" t="str">
        <f>'2. Identificación del Riesgo'!K36:K38</f>
        <v/>
      </c>
      <c r="L36" s="124" t="str">
        <f>'2. Identificación del Riesgo'!L36:L38</f>
        <v/>
      </c>
      <c r="M36" s="127"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123" t="str">
        <f>'2. Identificación del Riesgo'!N36:N38</f>
        <v/>
      </c>
      <c r="O36" s="124" t="str">
        <f>'2. Identificación del Riesgo'!O36:O38</f>
        <v/>
      </c>
      <c r="P36" s="121" t="str">
        <f>'2. Identificación del Riesgo'!P36:P38</f>
        <v/>
      </c>
      <c r="Q36" s="61" t="str">
        <f>IF($H$36="","",
IF(OR($H$36="Corrupción",$H$36="Corrupción - LA/FT/FPADM",$H$36="Corrupción - Conflictos de Interés",$H$36="Corrupción en Trámites, OPAs y Consultas de Acceso a la Información Pública",$H$36="Financiación de la Proliferación de Armas de Destrucción Masiva"),'6.Valoración Control Corrupción'!E36,'5. Valoración de Controles'!K36))</f>
        <v/>
      </c>
      <c r="R36" s="61" t="str">
        <f>IF($H$36="","",
IF(OR($H$36="Corrupción",$H$36="Corrupción - LA/FT/FPADM",$H$36="Corrupción - Conflictos de Interés",$H$36="Corrupción en Trámites, OPAs y Consultas de Acceso a la Información Pública"),'6.Valoración Control Corrupción'!E36,'5. Valoración de Controles'!E36))</f>
        <v/>
      </c>
      <c r="S36" s="61" t="str">
        <f>IF($H$36="","",
IF(OR($H$36="Corrupción",$H$36="Corrupción - LA/FT/FPADM",$H$36="Corrupción - Conflictos de Interés",$H$36="Corrupción en Trámites, OPAs y Consultas de Acceso a la Información Pública"),'6.Valoración Control Corrupción'!F36,'5. Valoración de Controles'!F36))</f>
        <v/>
      </c>
      <c r="T36" s="61" t="str">
        <f>IF($H$36="","",
IF(OR($H$36="Corrupción",$H$36="Corrupción - LA/FT/FPADM",$H$36="Corrupción - Conflictos de Interés",$H$36="Corrupción en Trámites, OPAs y Consultas de Acceso a la Información Pública"),'6.Valoración Control Corrupción'!G36,'5. Valoración de Controles'!G36))</f>
        <v/>
      </c>
      <c r="U36" s="61" t="str">
        <f>IF($H$36="","",
IF(OR($H$36="Corrupción",$H$36="Corrupción - LA/FT/FPADM",$H$36="Corrupción - Conflictos de Interés",$H$36="Corrupción en Trámites, OPAs y Consultas de Acceso a la Información Pública"),'6.Valoración Control Corrupción'!H36,'5. Valoración de Controles'!H36))</f>
        <v/>
      </c>
      <c r="V36" s="61" t="str">
        <f>IF($H$36="","",
IF(OR($H$36="Corrupción",$H$36="Corrupción - LA/FT/FPADM",$H$36="Corrupción - Conflictos de Interés",$H$36="Corrupción en Trámites, OPAs y Consultas de Acceso a la Información Pública"),'6.Valoración Control Corrupción'!I36,'5. Valoración de Controles'!I36))</f>
        <v/>
      </c>
      <c r="W36" s="61" t="str">
        <f>IF($H$36="","",
IF(OR($H$36="Corrupción",$H$36="Corrupción - LA/FT/FPADM",$H$36="Corrupción - Conflictos de Interés",$H$36="Corrupción en Trámites, OPAs y Consultas de Acceso a la Información Pública"),'6.Valoración Control Corrupción'!J36,'5. Valoración de Controles'!J36))</f>
        <v/>
      </c>
      <c r="X36" s="35" t="str">
        <f>IF($H$36="","",
IF(OR($H$36="Corrupción",$H$36="Corrupción - LA/FT/FPADM",$H$36="Corrupción - LA/FT/FPADM",$H$36="Corrupción en Trámites, OPAs y Consultas de Acceso a la Información Pública"),"No Aplica",'5. Valoración de Controles'!L36))</f>
        <v/>
      </c>
      <c r="Y36" s="35" t="str">
        <f>IF($H$36="","",
IF(OR($H$36="Corrupción",$H$36="Corrupción - LA/FT/FPADM",$H$36="Corrupción - LA/FT/FPADM",$H$36="Corrupción en Trámites, OPAs y Consultas de Acceso a la Información Pública"),"No Aplica",'5. Valoración de Controles'!M36))</f>
        <v/>
      </c>
      <c r="Z36" s="35" t="str">
        <f>IF($H$36="","",
IF(OR($H$36="Corrupción",$H$36="Corrupción - LA/FT/FPADM",$H$36="Corrupción - LA/FT/FPADM",$H$36="Corrupción en Trámites, OPAs y Consultas de Acceso a la Información Pública"),"No Aplica",'5. Valoración de Controles'!N36))</f>
        <v/>
      </c>
      <c r="AA36" s="35" t="str">
        <f>IF($H$36="","",
IF(OR($H$36="Corrupción",$H$36="Corrupción - LA/FT/FPADM",$H$36="Corrupción - LA/FT/FPADM",$H$36="Corrupción en Trámites, OPAs y Consultas de Acceso a la Información Pública"),"No Aplica",'5. Valoración de Controles'!O36))</f>
        <v/>
      </c>
      <c r="AB36" s="35" t="str">
        <f>IF($H$36="","",
IF(OR($H$36="Corrupción",$H$36="Corrupción - LA/FT/FPADM",$H$36="Corrupción - LA/FT/FPADM",$H$36="Corrupción en Trámites, OPAs y Consultas de Acceso a la Información Pública"),"No Aplica",'5. Valoración de Controles'!P36))</f>
        <v/>
      </c>
      <c r="AC36" s="35" t="str">
        <f>IF($H$36="","",
IF(OR($H$36="Corrupción",$H$36="Corrupción - LA/FT/FPADM",$H$36="Corrupción - LA/FT/FPADM",$H$36="Corrupción en Trámites, OPAs y Consultas de Acceso a la Información Pública"),"No Aplica",'5. Valoración de Controles'!Q36))</f>
        <v/>
      </c>
      <c r="AD36" s="35" t="str">
        <f>IF($H$36="","",
IF(OR($H$36="Corrupción",$H$36="Corrupción - LA/FT/FPADM",$H$36="Corrupción - LA/FT/FPADM",$H$36="Corrupción en Trámites, OPAs y Consultas de Acceso a la Información Pública"),"No Aplica",'5. Valoración de Controles'!R36))</f>
        <v/>
      </c>
      <c r="AE36" s="35" t="str">
        <f>IF($H$36="","",
IF(OR($H$36="Corrupción",$H$36="Corrupción - LA/FT/FPADM",$H$36="Corrupción - LA/FT/FPADM",$H$36="Corrupción en Trámites, OPAs y Consultas de Acceso a la Información Pública"),"No Aplica",'5. Valoración de Controles'!S36))</f>
        <v/>
      </c>
      <c r="AF36" s="35" t="str">
        <f>IF($H$36="","",
IF(OR($H$36="Corrupción",$H$36="Corrupción - LA/FT/FPADM",$H$36="Corrupción - LA/FT/FPADM",$H$36="Corrupción en Trámites, OPAs y Consultas de Acceso a la Información Pública"),"No Aplica",'5. Valoración de Controles'!T36))</f>
        <v/>
      </c>
      <c r="AG36" s="35" t="str">
        <f>IF($H$36="","",
IF(OR($H$36="Corrupción",$H$36="Corrupción - LA/FT/FPADM",$H$36="Corrupción - LA/FT/FPADM",$H$36="Corrupción en Trámites, OPAs y Consultas de Acceso a la Información Pública"),"No Aplica",'5. Valoración de Controles'!U36))</f>
        <v/>
      </c>
      <c r="AH36" s="123"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209"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123"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209"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121" t="str">
        <f t="shared" ref="AL36" si="23">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25"/>
      <c r="AN36" s="208" t="str">
        <f t="shared" ref="AN36" si="24">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210"/>
      <c r="AP36" s="211"/>
      <c r="AQ36" s="207" t="str">
        <f t="shared" ref="AQ36" si="25">IF(AO36="","","∑ Peso porcentual de cada acción definida")</f>
        <v/>
      </c>
      <c r="AR36" s="122"/>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row>
    <row r="37" spans="1:73" ht="31.5" customHeight="1" x14ac:dyDescent="0.3">
      <c r="A37" s="137"/>
      <c r="B37" s="127"/>
      <c r="C37" s="127"/>
      <c r="D37" s="127"/>
      <c r="E37" s="127"/>
      <c r="F37" s="127"/>
      <c r="G37" s="127"/>
      <c r="H37" s="127"/>
      <c r="I37" s="127"/>
      <c r="J37" s="127"/>
      <c r="K37" s="123"/>
      <c r="L37" s="124"/>
      <c r="M37" s="127"/>
      <c r="N37" s="123"/>
      <c r="O37" s="124"/>
      <c r="P37" s="121"/>
      <c r="Q37" s="61" t="str">
        <f>IF($H$36="","",
IF(OR($H$36="Corrupción",$H$36="Corrupción - LA/FT/FPADM",$H$36="Corrupción - Conflictos de Interés",$H$36="Corrupción en Trámites, OPAs y Consultas de Acceso a la Información Pública",$H$36="Financiación de la Proliferación de Armas de Destrucción Masiva"),'6.Valoración Control Corrupción'!E37,'5. Valoración de Controles'!K37))</f>
        <v/>
      </c>
      <c r="R37" s="61" t="str">
        <f>IF($H$36="","",
IF(OR($H$36="Corrupción",$H$36="Corrupción - LA/FT/FPADM",$H$36="Corrupción - Conflictos de Interés",$H$36="Corrupción en Trámites, OPAs y Consultas de Acceso a la Información Pública"),'6.Valoración Control Corrupción'!E37,'5. Valoración de Controles'!E37))</f>
        <v/>
      </c>
      <c r="S37" s="61" t="str">
        <f>IF($H$36="","",
IF(OR($H$36="Corrupción",$H$36="Corrupción - LA/FT/FPADM",$H$36="Corrupción - Conflictos de Interés",$H$36="Corrupción en Trámites, OPAs y Consultas de Acceso a la Información Pública"),'6.Valoración Control Corrupción'!F37,'5. Valoración de Controles'!F37))</f>
        <v/>
      </c>
      <c r="T37" s="61" t="str">
        <f>IF($H$36="","",
IF(OR($H$36="Corrupción",$H$36="Corrupción - LA/FT/FPADM",$H$36="Corrupción - Conflictos de Interés",$H$36="Corrupción en Trámites, OPAs y Consultas de Acceso a la Información Pública"),'6.Valoración Control Corrupción'!G37,'5. Valoración de Controles'!G37))</f>
        <v/>
      </c>
      <c r="U37" s="61" t="str">
        <f>IF($H$36="","",
IF(OR($H$36="Corrupción",$H$36="Corrupción - LA/FT/FPADM",$H$36="Corrupción - Conflictos de Interés",$H$36="Corrupción en Trámites, OPAs y Consultas de Acceso a la Información Pública"),'6.Valoración Control Corrupción'!H37,'5. Valoración de Controles'!H37))</f>
        <v/>
      </c>
      <c r="V37" s="61" t="str">
        <f>IF($H$36="","",
IF(OR($H$36="Corrupción",$H$36="Corrupción - LA/FT/FPADM",$H$36="Corrupción - Conflictos de Interés",$H$36="Corrupción en Trámites, OPAs y Consultas de Acceso a la Información Pública"),'6.Valoración Control Corrupción'!I37,'5. Valoración de Controles'!I37))</f>
        <v/>
      </c>
      <c r="W37" s="61" t="str">
        <f>IF($H$36="","",
IF(OR($H$36="Corrupción",$H$36="Corrupción - LA/FT/FPADM",$H$36="Corrupción - Conflictos de Interés",$H$36="Corrupción en Trámites, OPAs y Consultas de Acceso a la Información Pública"),'6.Valoración Control Corrupción'!J37,'5. Valoración de Controles'!J37))</f>
        <v/>
      </c>
      <c r="X37" s="35" t="str">
        <f>IF($H$36="","",
IF(OR($H$36="Corrupción",$H$36="Corrupción - LA/FT/FPADM",$H$36="Corrupción - LA/FT/FPADM",$H$36="Corrupción en Trámites, OPAs y Consultas de Acceso a la Información Pública"),"No Aplica",'5. Valoración de Controles'!L37))</f>
        <v/>
      </c>
      <c r="Y37" s="35" t="str">
        <f>IF($H$36="","",
IF(OR($H$36="Corrupción",$H$36="Corrupción - LA/FT/FPADM",$H$36="Corrupción - LA/FT/FPADM",$H$36="Corrupción en Trámites, OPAs y Consultas de Acceso a la Información Pública"),"No Aplica",'5. Valoración de Controles'!M37))</f>
        <v/>
      </c>
      <c r="Z37" s="35" t="str">
        <f>IF($H$36="","",
IF(OR($H$36="Corrupción",$H$36="Corrupción - LA/FT/FPADM",$H$36="Corrupción - LA/FT/FPADM",$H$36="Corrupción en Trámites, OPAs y Consultas de Acceso a la Información Pública"),"No Aplica",'5. Valoración de Controles'!N37))</f>
        <v/>
      </c>
      <c r="AA37" s="35" t="str">
        <f>IF($H$36="","",
IF(OR($H$36="Corrupción",$H$36="Corrupción - LA/FT/FPADM",$H$36="Corrupción - LA/FT/FPADM",$H$36="Corrupción en Trámites, OPAs y Consultas de Acceso a la Información Pública"),"No Aplica",'5. Valoración de Controles'!O37))</f>
        <v/>
      </c>
      <c r="AB37" s="35" t="str">
        <f>IF($H$36="","",
IF(OR($H$36="Corrupción",$H$36="Corrupción - LA/FT/FPADM",$H$36="Corrupción - LA/FT/FPADM",$H$36="Corrupción en Trámites, OPAs y Consultas de Acceso a la Información Pública"),"No Aplica",'5. Valoración de Controles'!P37))</f>
        <v/>
      </c>
      <c r="AC37" s="35" t="str">
        <f>IF($H$36="","",
IF(OR($H$36="Corrupción",$H$36="Corrupción - LA/FT/FPADM",$H$36="Corrupción - LA/FT/FPADM",$H$36="Corrupción en Trámites, OPAs y Consultas de Acceso a la Información Pública"),"No Aplica",'5. Valoración de Controles'!Q37))</f>
        <v/>
      </c>
      <c r="AD37" s="35" t="str">
        <f>IF($H$36="","",
IF(OR($H$36="Corrupción",$H$36="Corrupción - LA/FT/FPADM",$H$36="Corrupción - LA/FT/FPADM",$H$36="Corrupción en Trámites, OPAs y Consultas de Acceso a la Información Pública"),"No Aplica",'5. Valoración de Controles'!R37))</f>
        <v/>
      </c>
      <c r="AE37" s="35" t="str">
        <f>IF($H$36="","",
IF(OR($H$36="Corrupción",$H$36="Corrupción - LA/FT/FPADM",$H$36="Corrupción - LA/FT/FPADM",$H$36="Corrupción en Trámites, OPAs y Consultas de Acceso a la Información Pública"),"No Aplica",'5. Valoración de Controles'!S37))</f>
        <v/>
      </c>
      <c r="AF37" s="35" t="str">
        <f>IF($H$36="","",
IF(OR($H$36="Corrupción",$H$36="Corrupción - LA/FT/FPADM",$H$36="Corrupción - LA/FT/FPADM",$H$36="Corrupción en Trámites, OPAs y Consultas de Acceso a la Información Pública"),"No Aplica",'5. Valoración de Controles'!T37))</f>
        <v/>
      </c>
      <c r="AG37" s="35" t="str">
        <f>IF($H$36="","",
IF(OR($H$36="Corrupción",$H$36="Corrupción - LA/FT/FPADM",$H$36="Corrupción - LA/FT/FPADM",$H$36="Corrupción en Trámites, OPAs y Consultas de Acceso a la Información Pública"),"No Aplica",'5. Valoración de Controles'!U37))</f>
        <v/>
      </c>
      <c r="AH37" s="123"/>
      <c r="AI37" s="209"/>
      <c r="AJ37" s="123"/>
      <c r="AK37" s="209"/>
      <c r="AL37" s="121"/>
      <c r="AM37" s="125"/>
      <c r="AN37" s="208"/>
      <c r="AO37" s="210"/>
      <c r="AP37" s="122"/>
      <c r="AQ37" s="127"/>
      <c r="AR37" s="122"/>
    </row>
    <row r="38" spans="1:73" ht="31.5" customHeight="1" x14ac:dyDescent="0.3">
      <c r="A38" s="137"/>
      <c r="B38" s="127"/>
      <c r="C38" s="127"/>
      <c r="D38" s="127"/>
      <c r="E38" s="127"/>
      <c r="F38" s="127"/>
      <c r="G38" s="127"/>
      <c r="H38" s="127"/>
      <c r="I38" s="127"/>
      <c r="J38" s="127"/>
      <c r="K38" s="123"/>
      <c r="L38" s="124"/>
      <c r="M38" s="127"/>
      <c r="N38" s="123"/>
      <c r="O38" s="124"/>
      <c r="P38" s="121"/>
      <c r="Q38" s="61" t="str">
        <f>IF($H$36="","",
IF(OR($H$36="Corrupción",$H$36="Corrupción - LA/FT/FPADM",$H$36="Corrupción - Conflictos de Interés",$H$36="Corrupción en Trámites, OPAs y Consultas de Acceso a la Información Pública",$H$36="Financiación de la Proliferación de Armas de Destrucción Masiva"),'6.Valoración Control Corrupción'!E38,'5. Valoración de Controles'!K38))</f>
        <v/>
      </c>
      <c r="R38" s="61" t="str">
        <f>IF($H$36="","",
IF(OR($H$36="Corrupción",$H$36="Corrupción - LA/FT/FPADM",$H$36="Corrupción - Conflictos de Interés",$H$36="Corrupción en Trámites, OPAs y Consultas de Acceso a la Información Pública"),'6.Valoración Control Corrupción'!E38,'5. Valoración de Controles'!E38))</f>
        <v/>
      </c>
      <c r="S38" s="61" t="str">
        <f>IF($H$36="","",
IF(OR($H$36="Corrupción",$H$36="Corrupción - LA/FT/FPADM",$H$36="Corrupción - Conflictos de Interés",$H$36="Corrupción en Trámites, OPAs y Consultas de Acceso a la Información Pública"),'6.Valoración Control Corrupción'!F38,'5. Valoración de Controles'!F38))</f>
        <v/>
      </c>
      <c r="T38" s="61" t="str">
        <f>IF($H$36="","",
IF(OR($H$36="Corrupción",$H$36="Corrupción - LA/FT/FPADM",$H$36="Corrupción - Conflictos de Interés",$H$36="Corrupción en Trámites, OPAs y Consultas de Acceso a la Información Pública"),'6.Valoración Control Corrupción'!G38,'5. Valoración de Controles'!G38))</f>
        <v/>
      </c>
      <c r="U38" s="61" t="str">
        <f>IF($H$36="","",
IF(OR($H$36="Corrupción",$H$36="Corrupción - LA/FT/FPADM",$H$36="Corrupción - Conflictos de Interés",$H$36="Corrupción en Trámites, OPAs y Consultas de Acceso a la Información Pública"),'6.Valoración Control Corrupción'!H38,'5. Valoración de Controles'!H38))</f>
        <v/>
      </c>
      <c r="V38" s="61" t="str">
        <f>IF($H$36="","",
IF(OR($H$36="Corrupción",$H$36="Corrupción - LA/FT/FPADM",$H$36="Corrupción - Conflictos de Interés",$H$36="Corrupción en Trámites, OPAs y Consultas de Acceso a la Información Pública"),'6.Valoración Control Corrupción'!I38,'5. Valoración de Controles'!I38))</f>
        <v/>
      </c>
      <c r="W38" s="61" t="str">
        <f>IF($H$36="","",
IF(OR($H$36="Corrupción",$H$36="Corrupción - LA/FT/FPADM",$H$36="Corrupción - Conflictos de Interés",$H$36="Corrupción en Trámites, OPAs y Consultas de Acceso a la Información Pública"),'6.Valoración Control Corrupción'!J38,'5. Valoración de Controles'!J38))</f>
        <v/>
      </c>
      <c r="X38" s="35" t="str">
        <f>IF($H$36="","",
IF(OR($H$36="Corrupción",$H$36="Corrupción - LA/FT/FPADM",$H$36="Corrupción - LA/FT/FPADM",$H$36="Corrupción en Trámites, OPAs y Consultas de Acceso a la Información Pública"),"No Aplica",'5. Valoración de Controles'!L38))</f>
        <v/>
      </c>
      <c r="Y38" s="35" t="str">
        <f>IF($H$36="","",
IF(OR($H$36="Corrupción",$H$36="Corrupción - LA/FT/FPADM",$H$36="Corrupción - LA/FT/FPADM",$H$36="Corrupción en Trámites, OPAs y Consultas de Acceso a la Información Pública"),"No Aplica",'5. Valoración de Controles'!M38))</f>
        <v/>
      </c>
      <c r="Z38" s="35" t="str">
        <f>IF($H$36="","",
IF(OR($H$36="Corrupción",$H$36="Corrupción - LA/FT/FPADM",$H$36="Corrupción - LA/FT/FPADM",$H$36="Corrupción en Trámites, OPAs y Consultas de Acceso a la Información Pública"),"No Aplica",'5. Valoración de Controles'!N38))</f>
        <v/>
      </c>
      <c r="AA38" s="35" t="str">
        <f>IF($H$36="","",
IF(OR($H$36="Corrupción",$H$36="Corrupción - LA/FT/FPADM",$H$36="Corrupción - LA/FT/FPADM",$H$36="Corrupción en Trámites, OPAs y Consultas de Acceso a la Información Pública"),"No Aplica",'5. Valoración de Controles'!O38))</f>
        <v/>
      </c>
      <c r="AB38" s="35" t="str">
        <f>IF($H$36="","",
IF(OR($H$36="Corrupción",$H$36="Corrupción - LA/FT/FPADM",$H$36="Corrupción - LA/FT/FPADM",$H$36="Corrupción en Trámites, OPAs y Consultas de Acceso a la Información Pública"),"No Aplica",'5. Valoración de Controles'!P38))</f>
        <v/>
      </c>
      <c r="AC38" s="35" t="str">
        <f>IF($H$36="","",
IF(OR($H$36="Corrupción",$H$36="Corrupción - LA/FT/FPADM",$H$36="Corrupción - LA/FT/FPADM",$H$36="Corrupción en Trámites, OPAs y Consultas de Acceso a la Información Pública"),"No Aplica",'5. Valoración de Controles'!Q38))</f>
        <v/>
      </c>
      <c r="AD38" s="35" t="str">
        <f>IF($H$36="","",
IF(OR($H$36="Corrupción",$H$36="Corrupción - LA/FT/FPADM",$H$36="Corrupción - LA/FT/FPADM",$H$36="Corrupción en Trámites, OPAs y Consultas de Acceso a la Información Pública"),"No Aplica",'5. Valoración de Controles'!R38))</f>
        <v/>
      </c>
      <c r="AE38" s="35" t="str">
        <f>IF($H$36="","",
IF(OR($H$36="Corrupción",$H$36="Corrupción - LA/FT/FPADM",$H$36="Corrupción - LA/FT/FPADM",$H$36="Corrupción en Trámites, OPAs y Consultas de Acceso a la Información Pública"),"No Aplica",'5. Valoración de Controles'!S38))</f>
        <v/>
      </c>
      <c r="AF38" s="35" t="str">
        <f>IF($H$36="","",
IF(OR($H$36="Corrupción",$H$36="Corrupción - LA/FT/FPADM",$H$36="Corrupción - LA/FT/FPADM",$H$36="Corrupción en Trámites, OPAs y Consultas de Acceso a la Información Pública"),"No Aplica",'5. Valoración de Controles'!T38))</f>
        <v/>
      </c>
      <c r="AG38" s="35" t="str">
        <f>IF($H$36="","",
IF(OR($H$36="Corrupción",$H$36="Corrupción - LA/FT/FPADM",$H$36="Corrupción - LA/FT/FPADM",$H$36="Corrupción en Trámites, OPAs y Consultas de Acceso a la Información Pública"),"No Aplica",'5. Valoración de Controles'!U38))</f>
        <v/>
      </c>
      <c r="AH38" s="123"/>
      <c r="AI38" s="209"/>
      <c r="AJ38" s="123"/>
      <c r="AK38" s="209"/>
      <c r="AL38" s="121"/>
      <c r="AM38" s="125"/>
      <c r="AN38" s="208"/>
      <c r="AO38" s="210"/>
      <c r="AP38" s="122"/>
      <c r="AQ38" s="127"/>
      <c r="AR38" s="122"/>
    </row>
    <row r="39" spans="1:73" ht="31.5" customHeight="1" x14ac:dyDescent="0.3">
      <c r="A39" s="137">
        <v>11</v>
      </c>
      <c r="B39" s="127" t="str">
        <f>'2. Identificación del Riesgo'!B39:B41</f>
        <v/>
      </c>
      <c r="C39" s="127" t="str">
        <f>IF('2. Identificación del Riesgo'!C39:C41="","",'2. Identificación del Riesgo'!C39:C41)</f>
        <v/>
      </c>
      <c r="D39" s="127" t="str">
        <f>IF('2. Identificación del Riesgo'!D39:D41="","",'2. Identificación del Riesgo'!D39:D41)</f>
        <v/>
      </c>
      <c r="E39" s="127" t="str">
        <f>IF('2. Identificación del Riesgo'!E39:E41="","",'2. Identificación del Riesgo'!E39:E41)</f>
        <v/>
      </c>
      <c r="F39" s="127" t="str">
        <f>IF('2. Identificación del Riesgo'!F39:F41="","",'2. Identificación del Riesgo'!F39:F41)</f>
        <v/>
      </c>
      <c r="G39" s="127" t="str">
        <f>IF('2. Identificación del Riesgo'!G39:G41="","",'2. Identificación del Riesgo'!G39:G41)</f>
        <v/>
      </c>
      <c r="H39" s="127" t="str">
        <f>IF('2. Identificación del Riesgo'!H39:H41="","",'2. Identificación del Riesgo'!H39:H41)</f>
        <v/>
      </c>
      <c r="I39" s="127" t="str">
        <f>IF('2. Identificación del Riesgo'!I39:I41="","",'2. Identificación del Riesgo'!I39:I41)</f>
        <v/>
      </c>
      <c r="J39" s="127" t="str">
        <f>IF('2. Identificación del Riesgo'!J39:J41="","",'2. Identificación del Riesgo'!J39:J41)</f>
        <v/>
      </c>
      <c r="K39" s="123" t="str">
        <f>'2. Identificación del Riesgo'!K39:K41</f>
        <v/>
      </c>
      <c r="L39" s="124" t="str">
        <f>'2. Identificación del Riesgo'!L39:L41</f>
        <v/>
      </c>
      <c r="M39" s="127"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123" t="str">
        <f>'2. Identificación del Riesgo'!N39:N41</f>
        <v/>
      </c>
      <c r="O39" s="124" t="str">
        <f>'2. Identificación del Riesgo'!O39:O41</f>
        <v/>
      </c>
      <c r="P39" s="121" t="str">
        <f>'2. Identificación del Riesgo'!P39:P41</f>
        <v/>
      </c>
      <c r="Q39" s="61"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
      </c>
      <c r="R39" s="61" t="str">
        <f>IF($H$39="","",
IF(OR($H$39="Corrupción",$H$39="Corrupción - LA/FT/FPADM",$H$39="Corrupción - Conflictos de Interés",$H$39="Corrupción en Trámites, OPAs y Consultas de Acceso a la Información Pública"),'6.Valoración Control Corrupción'!E39,'5. Valoración de Controles'!E39))</f>
        <v/>
      </c>
      <c r="S39" s="61" t="str">
        <f>IF($H$39="","",
IF(OR($H$39="Corrupción",$H$39="Corrupción - LA/FT/FPADM",$H$39="Corrupción - Conflictos de Interés",$H$39="Corrupción en Trámites, OPAs y Consultas de Acceso a la Información Pública"),'6.Valoración Control Corrupción'!F39,'5. Valoración de Controles'!F39))</f>
        <v/>
      </c>
      <c r="T39" s="61" t="str">
        <f>IF($H$39="","",
IF(OR($H$39="Corrupción",$H$39="Corrupción - LA/FT/FPADM",$H$39="Corrupción - Conflictos de Interés",$H$39="Corrupción en Trámites, OPAs y Consultas de Acceso a la Información Pública"),'6.Valoración Control Corrupción'!G39,'5. Valoración de Controles'!G39))</f>
        <v/>
      </c>
      <c r="U39" s="61" t="str">
        <f>IF($H$39="","",
IF(OR($H$39="Corrupción",$H$39="Corrupción - LA/FT/FPADM",$H$39="Corrupción - Conflictos de Interés",$H$39="Corrupción en Trámites, OPAs y Consultas de Acceso a la Información Pública"),'6.Valoración Control Corrupción'!H39,'5. Valoración de Controles'!H39))</f>
        <v/>
      </c>
      <c r="V39" s="61" t="str">
        <f>IF($H$39="","",
IF(OR($H$39="Corrupción",$H$39="Corrupción - LA/FT/FPADM",$H$39="Corrupción - Conflictos de Interés",$H$39="Corrupción en Trámites, OPAs y Consultas de Acceso a la Información Pública"),'6.Valoración Control Corrupción'!I39,'5. Valoración de Controles'!I39))</f>
        <v/>
      </c>
      <c r="W39" s="61" t="str">
        <f>IF($H$39="","",
IF(OR($H$39="Corrupción",$H$39="Corrupción - LA/FT/FPADM",$H$39="Corrupción - Conflictos de Interés",$H$39="Corrupción en Trámites, OPAs y Consultas de Acceso a la Información Pública"),'6.Valoración Control Corrupción'!J39,'5. Valoración de Controles'!J39))</f>
        <v/>
      </c>
      <c r="X39" s="35" t="str">
        <f>IF($H$39="","",
IF(OR($H$39="Corrupción",$H$39="Corrupción - LA/FT/FPADM",$H$39="Corrupción - LA/FT/FPADM",$H$39="Corrupción en Trámites, OPAs y Consultas de Acceso a la Información Pública"),"No Aplica",'5. Valoración de Controles'!L39))</f>
        <v/>
      </c>
      <c r="Y39" s="35" t="str">
        <f>IF($H$39="","",
IF(OR($H$39="Corrupción",$H$39="Corrupción - LA/FT/FPADM",$H$39="Corrupción - LA/FT/FPADM",$H$39="Corrupción en Trámites, OPAs y Consultas de Acceso a la Información Pública"),"No Aplica",'5. Valoración de Controles'!M39))</f>
        <v/>
      </c>
      <c r="Z39" s="35" t="str">
        <f>IF($H$39="","",
IF(OR($H$39="Corrupción",$H$39="Corrupción - LA/FT/FPADM",$H$39="Corrupción - LA/FT/FPADM",$H$39="Corrupción en Trámites, OPAs y Consultas de Acceso a la Información Pública"),"No Aplica",'5. Valoración de Controles'!N39))</f>
        <v/>
      </c>
      <c r="AA39" s="35" t="str">
        <f>IF($H$39="","",
IF(OR($H$39="Corrupción",$H$39="Corrupción - LA/FT/FPADM",$H$39="Corrupción - LA/FT/FPADM",$H$39="Corrupción en Trámites, OPAs y Consultas de Acceso a la Información Pública"),"No Aplica",'5. Valoración de Controles'!O39))</f>
        <v/>
      </c>
      <c r="AB39" s="35" t="str">
        <f>IF($H$39="","",
IF(OR($H$39="Corrupción",$H$39="Corrupción - LA/FT/FPADM",$H$39="Corrupción - LA/FT/FPADM",$H$39="Corrupción en Trámites, OPAs y Consultas de Acceso a la Información Pública"),"No Aplica",'5. Valoración de Controles'!P39))</f>
        <v/>
      </c>
      <c r="AC39" s="35" t="str">
        <f>IF($H$39="","",
IF(OR($H$39="Corrupción",$H$39="Corrupción - LA/FT/FPADM",$H$39="Corrupción - LA/FT/FPADM",$H$39="Corrupción en Trámites, OPAs y Consultas de Acceso a la Información Pública"),"No Aplica",'5. Valoración de Controles'!Q39))</f>
        <v/>
      </c>
      <c r="AD39" s="35" t="str">
        <f>IF($H$39="","",
IF(OR($H$39="Corrupción",$H$39="Corrupción - LA/FT/FPADM",$H$39="Corrupción - LA/FT/FPADM",$H$39="Corrupción en Trámites, OPAs y Consultas de Acceso a la Información Pública"),"No Aplica",'5. Valoración de Controles'!R39))</f>
        <v/>
      </c>
      <c r="AE39" s="35" t="str">
        <f>IF($H$39="","",
IF(OR($H$39="Corrupción",$H$39="Corrupción - LA/FT/FPADM",$H$39="Corrupción - LA/FT/FPADM",$H$39="Corrupción en Trámites, OPAs y Consultas de Acceso a la Información Pública"),"No Aplica",'5. Valoración de Controles'!S39))</f>
        <v/>
      </c>
      <c r="AF39" s="35" t="str">
        <f>IF($H$39="","",
IF(OR($H$39="Corrupción",$H$39="Corrupción - LA/FT/FPADM",$H$39="Corrupción - LA/FT/FPADM",$H$39="Corrupción en Trámites, OPAs y Consultas de Acceso a la Información Pública"),"No Aplica",'5. Valoración de Controles'!T39))</f>
        <v/>
      </c>
      <c r="AG39" s="35" t="str">
        <f>IF($H$39="","",
IF(OR($H$39="Corrupción",$H$39="Corrupción - LA/FT/FPADM",$H$39="Corrupción - LA/FT/FPADM",$H$39="Corrupción en Trámites, OPAs y Consultas de Acceso a la Información Pública"),"No Aplica",'5. Valoración de Controles'!U39))</f>
        <v/>
      </c>
      <c r="AH39" s="123"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209"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123"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209"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121" t="str">
        <f t="shared" ref="AL39" si="26">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25"/>
      <c r="AN39" s="208" t="str">
        <f t="shared" ref="AN39" si="27">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210"/>
      <c r="AP39" s="211"/>
      <c r="AQ39" s="207" t="str">
        <f t="shared" ref="AQ39" si="28">IF(AO39="","","∑ Peso porcentual de cada acción definida")</f>
        <v/>
      </c>
      <c r="AR39" s="122"/>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row>
    <row r="40" spans="1:73" ht="31.5" customHeight="1" x14ac:dyDescent="0.3">
      <c r="A40" s="137"/>
      <c r="B40" s="127"/>
      <c r="C40" s="127"/>
      <c r="D40" s="127"/>
      <c r="E40" s="127"/>
      <c r="F40" s="127"/>
      <c r="G40" s="127"/>
      <c r="H40" s="127"/>
      <c r="I40" s="127"/>
      <c r="J40" s="127"/>
      <c r="K40" s="123"/>
      <c r="L40" s="124"/>
      <c r="M40" s="127"/>
      <c r="N40" s="123"/>
      <c r="O40" s="124"/>
      <c r="P40" s="121"/>
      <c r="Q40" s="61"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
      </c>
      <c r="R40" s="61" t="str">
        <f>IF($H$39="","",
IF(OR($H$39="Corrupción",$H$39="Corrupción - LA/FT/FPADM",$H$39="Corrupción - Conflictos de Interés",$H$39="Corrupción en Trámites, OPAs y Consultas de Acceso a la Información Pública"),'6.Valoración Control Corrupción'!E40,'5. Valoración de Controles'!E40))</f>
        <v/>
      </c>
      <c r="S40" s="61" t="str">
        <f>IF($H$39="","",
IF(OR($H$39="Corrupción",$H$39="Corrupción - LA/FT/FPADM",$H$39="Corrupción - Conflictos de Interés",$H$39="Corrupción en Trámites, OPAs y Consultas de Acceso a la Información Pública"),'6.Valoración Control Corrupción'!F40,'5. Valoración de Controles'!F40))</f>
        <v/>
      </c>
      <c r="T40" s="61" t="str">
        <f>IF($H$39="","",
IF(OR($H$39="Corrupción",$H$39="Corrupción - LA/FT/FPADM",$H$39="Corrupción - Conflictos de Interés",$H$39="Corrupción en Trámites, OPAs y Consultas de Acceso a la Información Pública"),'6.Valoración Control Corrupción'!G40,'5. Valoración de Controles'!G40))</f>
        <v/>
      </c>
      <c r="U40" s="61" t="str">
        <f>IF($H$39="","",
IF(OR($H$39="Corrupción",$H$39="Corrupción - LA/FT/FPADM",$H$39="Corrupción - Conflictos de Interés",$H$39="Corrupción en Trámites, OPAs y Consultas de Acceso a la Información Pública"),'6.Valoración Control Corrupción'!H40,'5. Valoración de Controles'!H40))</f>
        <v/>
      </c>
      <c r="V40" s="61" t="str">
        <f>IF($H$39="","",
IF(OR($H$39="Corrupción",$H$39="Corrupción - LA/FT/FPADM",$H$39="Corrupción - Conflictos de Interés",$H$39="Corrupción en Trámites, OPAs y Consultas de Acceso a la Información Pública"),'6.Valoración Control Corrupción'!I40,'5. Valoración de Controles'!I40))</f>
        <v/>
      </c>
      <c r="W40" s="61" t="str">
        <f>IF($H$39="","",
IF(OR($H$39="Corrupción",$H$39="Corrupción - LA/FT/FPADM",$H$39="Corrupción - Conflictos de Interés",$H$39="Corrupción en Trámites, OPAs y Consultas de Acceso a la Información Pública"),'6.Valoración Control Corrupción'!J40,'5. Valoración de Controles'!J40))</f>
        <v/>
      </c>
      <c r="X40" s="35" t="str">
        <f>IF($H$39="","",
IF(OR($H$39="Corrupción",$H$39="Corrupción - LA/FT/FPADM",$H$39="Corrupción - LA/FT/FPADM",$H$39="Corrupción en Trámites, OPAs y Consultas de Acceso a la Información Pública"),"No Aplica",'5. Valoración de Controles'!L40))</f>
        <v/>
      </c>
      <c r="Y40" s="35" t="str">
        <f>IF($H$39="","",
IF(OR($H$39="Corrupción",$H$39="Corrupción - LA/FT/FPADM",$H$39="Corrupción - LA/FT/FPADM",$H$39="Corrupción en Trámites, OPAs y Consultas de Acceso a la Información Pública"),"No Aplica",'5. Valoración de Controles'!M40))</f>
        <v/>
      </c>
      <c r="Z40" s="35" t="str">
        <f>IF($H$39="","",
IF(OR($H$39="Corrupción",$H$39="Corrupción - LA/FT/FPADM",$H$39="Corrupción - LA/FT/FPADM",$H$39="Corrupción en Trámites, OPAs y Consultas de Acceso a la Información Pública"),"No Aplica",'5. Valoración de Controles'!N40))</f>
        <v/>
      </c>
      <c r="AA40" s="35" t="str">
        <f>IF($H$39="","",
IF(OR($H$39="Corrupción",$H$39="Corrupción - LA/FT/FPADM",$H$39="Corrupción - LA/FT/FPADM",$H$39="Corrupción en Trámites, OPAs y Consultas de Acceso a la Información Pública"),"No Aplica",'5. Valoración de Controles'!O40))</f>
        <v/>
      </c>
      <c r="AB40" s="35" t="str">
        <f>IF($H$39="","",
IF(OR($H$39="Corrupción",$H$39="Corrupción - LA/FT/FPADM",$H$39="Corrupción - LA/FT/FPADM",$H$39="Corrupción en Trámites, OPAs y Consultas de Acceso a la Información Pública"),"No Aplica",'5. Valoración de Controles'!P40))</f>
        <v/>
      </c>
      <c r="AC40" s="35" t="str">
        <f>IF($H$39="","",
IF(OR($H$39="Corrupción",$H$39="Corrupción - LA/FT/FPADM",$H$39="Corrupción - LA/FT/FPADM",$H$39="Corrupción en Trámites, OPAs y Consultas de Acceso a la Información Pública"),"No Aplica",'5. Valoración de Controles'!Q40))</f>
        <v/>
      </c>
      <c r="AD40" s="35" t="str">
        <f>IF($H$39="","",
IF(OR($H$39="Corrupción",$H$39="Corrupción - LA/FT/FPADM",$H$39="Corrupción - LA/FT/FPADM",$H$39="Corrupción en Trámites, OPAs y Consultas de Acceso a la Información Pública"),"No Aplica",'5. Valoración de Controles'!R40))</f>
        <v/>
      </c>
      <c r="AE40" s="35" t="str">
        <f>IF($H$39="","",
IF(OR($H$39="Corrupción",$H$39="Corrupción - LA/FT/FPADM",$H$39="Corrupción - LA/FT/FPADM",$H$39="Corrupción en Trámites, OPAs y Consultas de Acceso a la Información Pública"),"No Aplica",'5. Valoración de Controles'!S40))</f>
        <v/>
      </c>
      <c r="AF40" s="35" t="str">
        <f>IF($H$39="","",
IF(OR($H$39="Corrupción",$H$39="Corrupción - LA/FT/FPADM",$H$39="Corrupción - LA/FT/FPADM",$H$39="Corrupción en Trámites, OPAs y Consultas de Acceso a la Información Pública"),"No Aplica",'5. Valoración de Controles'!T40))</f>
        <v/>
      </c>
      <c r="AG40" s="35" t="str">
        <f>IF($H$39="","",
IF(OR($H$39="Corrupción",$H$39="Corrupción - LA/FT/FPADM",$H$39="Corrupción - LA/FT/FPADM",$H$39="Corrupción en Trámites, OPAs y Consultas de Acceso a la Información Pública"),"No Aplica",'5. Valoración de Controles'!U40))</f>
        <v/>
      </c>
      <c r="AH40" s="123"/>
      <c r="AI40" s="209"/>
      <c r="AJ40" s="123"/>
      <c r="AK40" s="209"/>
      <c r="AL40" s="121"/>
      <c r="AM40" s="125"/>
      <c r="AN40" s="208"/>
      <c r="AO40" s="210"/>
      <c r="AP40" s="122"/>
      <c r="AQ40" s="127"/>
      <c r="AR40" s="122"/>
    </row>
    <row r="41" spans="1:73" ht="31.5" customHeight="1" x14ac:dyDescent="0.3">
      <c r="A41" s="137"/>
      <c r="B41" s="127"/>
      <c r="C41" s="127"/>
      <c r="D41" s="127"/>
      <c r="E41" s="127"/>
      <c r="F41" s="127"/>
      <c r="G41" s="127"/>
      <c r="H41" s="127"/>
      <c r="I41" s="127"/>
      <c r="J41" s="127"/>
      <c r="K41" s="123"/>
      <c r="L41" s="124"/>
      <c r="M41" s="127"/>
      <c r="N41" s="123"/>
      <c r="O41" s="124"/>
      <c r="P41" s="121"/>
      <c r="Q41" s="61"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c>
      <c r="R41" s="61" t="str">
        <f>IF($H$39="","",
IF(OR($H$39="Corrupción",$H$39="Corrupción - LA/FT/FPADM",$H$39="Corrupción - Conflictos de Interés",$H$39="Corrupción en Trámites, OPAs y Consultas de Acceso a la Información Pública"),'6.Valoración Control Corrupción'!E41,'5. Valoración de Controles'!E41))</f>
        <v/>
      </c>
      <c r="S41" s="61" t="str">
        <f>IF($H$39="","",
IF(OR($H$39="Corrupción",$H$39="Corrupción - LA/FT/FPADM",$H$39="Corrupción - Conflictos de Interés",$H$39="Corrupción en Trámites, OPAs y Consultas de Acceso a la Información Pública"),'6.Valoración Control Corrupción'!F41,'5. Valoración de Controles'!F41))</f>
        <v/>
      </c>
      <c r="T41" s="61" t="str">
        <f>IF($H$39="","",
IF(OR($H$39="Corrupción",$H$39="Corrupción - LA/FT/FPADM",$H$39="Corrupción - Conflictos de Interés",$H$39="Corrupción en Trámites, OPAs y Consultas de Acceso a la Información Pública"),'6.Valoración Control Corrupción'!G41,'5. Valoración de Controles'!G41))</f>
        <v/>
      </c>
      <c r="U41" s="61" t="str">
        <f>IF($H$39="","",
IF(OR($H$39="Corrupción",$H$39="Corrupción - LA/FT/FPADM",$H$39="Corrupción - Conflictos de Interés",$H$39="Corrupción en Trámites, OPAs y Consultas de Acceso a la Información Pública"),'6.Valoración Control Corrupción'!H41,'5. Valoración de Controles'!H41))</f>
        <v/>
      </c>
      <c r="V41" s="61" t="str">
        <f>IF($H$39="","",
IF(OR($H$39="Corrupción",$H$39="Corrupción - LA/FT/FPADM",$H$39="Corrupción - Conflictos de Interés",$H$39="Corrupción en Trámites, OPAs y Consultas de Acceso a la Información Pública"),'6.Valoración Control Corrupción'!I41,'5. Valoración de Controles'!I41))</f>
        <v/>
      </c>
      <c r="W41" s="61" t="str">
        <f>IF($H$39="","",
IF(OR($H$39="Corrupción",$H$39="Corrupción - LA/FT/FPADM",$H$39="Corrupción - Conflictos de Interés",$H$39="Corrupción en Trámites, OPAs y Consultas de Acceso a la Información Pública"),'6.Valoración Control Corrupción'!J41,'5. Valoración de Controles'!J41))</f>
        <v/>
      </c>
      <c r="X41" s="35" t="str">
        <f>IF($H$39="","",
IF(OR($H$39="Corrupción",$H$39="Corrupción - LA/FT/FPADM",$H$39="Corrupción - LA/FT/FPADM",$H$39="Corrupción en Trámites, OPAs y Consultas de Acceso a la Información Pública"),"No Aplica",'5. Valoración de Controles'!L41))</f>
        <v/>
      </c>
      <c r="Y41" s="35" t="str">
        <f>IF($H$39="","",
IF(OR($H$39="Corrupción",$H$39="Corrupción - LA/FT/FPADM",$H$39="Corrupción - LA/FT/FPADM",$H$39="Corrupción en Trámites, OPAs y Consultas de Acceso a la Información Pública"),"No Aplica",'5. Valoración de Controles'!M41))</f>
        <v/>
      </c>
      <c r="Z41" s="35" t="str">
        <f>IF($H$39="","",
IF(OR($H$39="Corrupción",$H$39="Corrupción - LA/FT/FPADM",$H$39="Corrupción - LA/FT/FPADM",$H$39="Corrupción en Trámites, OPAs y Consultas de Acceso a la Información Pública"),"No Aplica",'5. Valoración de Controles'!N41))</f>
        <v/>
      </c>
      <c r="AA41" s="35" t="str">
        <f>IF($H$39="","",
IF(OR($H$39="Corrupción",$H$39="Corrupción - LA/FT/FPADM",$H$39="Corrupción - LA/FT/FPADM",$H$39="Corrupción en Trámites, OPAs y Consultas de Acceso a la Información Pública"),"No Aplica",'5. Valoración de Controles'!O41))</f>
        <v/>
      </c>
      <c r="AB41" s="35" t="str">
        <f>IF($H$39="","",
IF(OR($H$39="Corrupción",$H$39="Corrupción - LA/FT/FPADM",$H$39="Corrupción - LA/FT/FPADM",$H$39="Corrupción en Trámites, OPAs y Consultas de Acceso a la Información Pública"),"No Aplica",'5. Valoración de Controles'!P41))</f>
        <v/>
      </c>
      <c r="AC41" s="35" t="str">
        <f>IF($H$39="","",
IF(OR($H$39="Corrupción",$H$39="Corrupción - LA/FT/FPADM",$H$39="Corrupción - LA/FT/FPADM",$H$39="Corrupción en Trámites, OPAs y Consultas de Acceso a la Información Pública"),"No Aplica",'5. Valoración de Controles'!Q41))</f>
        <v/>
      </c>
      <c r="AD41" s="35" t="str">
        <f>IF($H$39="","",
IF(OR($H$39="Corrupción",$H$39="Corrupción - LA/FT/FPADM",$H$39="Corrupción - LA/FT/FPADM",$H$39="Corrupción en Trámites, OPAs y Consultas de Acceso a la Información Pública"),"No Aplica",'5. Valoración de Controles'!R41))</f>
        <v/>
      </c>
      <c r="AE41" s="35" t="str">
        <f>IF($H$39="","",
IF(OR($H$39="Corrupción",$H$39="Corrupción - LA/FT/FPADM",$H$39="Corrupción - LA/FT/FPADM",$H$39="Corrupción en Trámites, OPAs y Consultas de Acceso a la Información Pública"),"No Aplica",'5. Valoración de Controles'!S41))</f>
        <v/>
      </c>
      <c r="AF41" s="35" t="str">
        <f>IF($H$39="","",
IF(OR($H$39="Corrupción",$H$39="Corrupción - LA/FT/FPADM",$H$39="Corrupción - LA/FT/FPADM",$H$39="Corrupción en Trámites, OPAs y Consultas de Acceso a la Información Pública"),"No Aplica",'5. Valoración de Controles'!T41))</f>
        <v/>
      </c>
      <c r="AG41" s="35" t="str">
        <f>IF($H$39="","",
IF(OR($H$39="Corrupción",$H$39="Corrupción - LA/FT/FPADM",$H$39="Corrupción - LA/FT/FPADM",$H$39="Corrupción en Trámites, OPAs y Consultas de Acceso a la Información Pública"),"No Aplica",'5. Valoración de Controles'!U41))</f>
        <v/>
      </c>
      <c r="AH41" s="123"/>
      <c r="AI41" s="209"/>
      <c r="AJ41" s="123"/>
      <c r="AK41" s="209"/>
      <c r="AL41" s="121"/>
      <c r="AM41" s="125"/>
      <c r="AN41" s="208"/>
      <c r="AO41" s="210"/>
      <c r="AP41" s="122"/>
      <c r="AQ41" s="127"/>
      <c r="AR41" s="122"/>
    </row>
    <row r="42" spans="1:73" ht="31.5" customHeight="1" x14ac:dyDescent="0.3">
      <c r="A42" s="137">
        <v>12</v>
      </c>
      <c r="B42" s="127">
        <f>'2. Identificación del Riesgo'!B42:B44</f>
        <v>0</v>
      </c>
      <c r="C42" s="127" t="str">
        <f>IF('2. Identificación del Riesgo'!C42:C44="","",'2. Identificación del Riesgo'!C42:C44)</f>
        <v/>
      </c>
      <c r="D42" s="127" t="str">
        <f>IF('2. Identificación del Riesgo'!D42:D44="","",'2. Identificación del Riesgo'!D42:D44)</f>
        <v/>
      </c>
      <c r="E42" s="127" t="str">
        <f>IF('2. Identificación del Riesgo'!E42:E44="","",'2. Identificación del Riesgo'!E42:E44)</f>
        <v/>
      </c>
      <c r="F42" s="127" t="str">
        <f>IF('2. Identificación del Riesgo'!F42:F44="","",'2. Identificación del Riesgo'!F42:F44)</f>
        <v/>
      </c>
      <c r="G42" s="127" t="str">
        <f>IF('2. Identificación del Riesgo'!G42:G44="","",'2. Identificación del Riesgo'!G42:G44)</f>
        <v/>
      </c>
      <c r="H42" s="127" t="str">
        <f>IF('2. Identificación del Riesgo'!H42:H44="","",'2. Identificación del Riesgo'!H42:H44)</f>
        <v/>
      </c>
      <c r="I42" s="127" t="str">
        <f>IF('2. Identificación del Riesgo'!I42:I44="","",'2. Identificación del Riesgo'!I42:I44)</f>
        <v/>
      </c>
      <c r="J42" s="127" t="str">
        <f>IF('2. Identificación del Riesgo'!J42:J44="","",'2. Identificación del Riesgo'!J42:J44)</f>
        <v/>
      </c>
      <c r="K42" s="123" t="str">
        <f>'2. Identificación del Riesgo'!K42:K44</f>
        <v/>
      </c>
      <c r="L42" s="124" t="str">
        <f>'2. Identificación del Riesgo'!L42:L44</f>
        <v/>
      </c>
      <c r="M42" s="127"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123" t="str">
        <f>'2. Identificación del Riesgo'!N42:N44</f>
        <v/>
      </c>
      <c r="O42" s="124" t="str">
        <f>'2. Identificación del Riesgo'!O42:O44</f>
        <v/>
      </c>
      <c r="P42" s="121" t="str">
        <f>'2. Identificación del Riesgo'!P42:P44</f>
        <v/>
      </c>
      <c r="Q42" s="61"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61" t="str">
        <f>IF($H$42="","",
IF(OR($H$42="Corrupción",$H$42="Corrupción - LA/FT/FPADM",$H$42="Corrupción - Conflictos de Interés",$H$42="Corrupción en Trámites, OPAs y Consultas de Acceso a la Información Pública"),'6.Valoración Control Corrupción'!E42,'5. Valoración de Controles'!E42))</f>
        <v/>
      </c>
      <c r="S42" s="61" t="str">
        <f>IF($H$42="","",
IF(OR($H$42="Corrupción",$H$42="Corrupción - LA/FT/FPADM",$H$42="Corrupción - Conflictos de Interés",$H$42="Corrupción en Trámites, OPAs y Consultas de Acceso a la Información Pública"),'6.Valoración Control Corrupción'!F42,'5. Valoración de Controles'!F42))</f>
        <v/>
      </c>
      <c r="T42" s="61" t="str">
        <f>IF($H$42="","",
IF(OR($H$42="Corrupción",$H$42="Corrupción - LA/FT/FPADM",$H$42="Corrupción - Conflictos de Interés",$H$42="Corrupción en Trámites, OPAs y Consultas de Acceso a la Información Pública"),'6.Valoración Control Corrupción'!G42,'5. Valoración de Controles'!G42))</f>
        <v/>
      </c>
      <c r="U42" s="61" t="str">
        <f>IF($H$42="","",
IF(OR($H$42="Corrupción",$H$42="Corrupción - LA/FT/FPADM",$H$42="Corrupción - Conflictos de Interés",$H$42="Corrupción en Trámites, OPAs y Consultas de Acceso a la Información Pública"),'6.Valoración Control Corrupción'!H42,'5. Valoración de Controles'!H42))</f>
        <v/>
      </c>
      <c r="V42" s="61" t="str">
        <f>IF($H$42="","",
IF(OR($H$42="Corrupción",$H$42="Corrupción - LA/FT/FPADM",$H$42="Corrupción - Conflictos de Interés",$H$42="Corrupción en Trámites, OPAs y Consultas de Acceso a la Información Pública"),'6.Valoración Control Corrupción'!I42,'5. Valoración de Controles'!I42))</f>
        <v/>
      </c>
      <c r="W42" s="61" t="str">
        <f>IF($H$42="","",
IF(OR($H$42="Corrupción",$H$42="Corrupción - LA/FT/FPADM",$H$42="Corrupción - Conflictos de Interés",$H$42="Corrupción en Trámites, OPAs y Consultas de Acceso a la Información Pública"),'6.Valoración Control Corrupción'!J42,'5. Valoración de Controles'!J42))</f>
        <v/>
      </c>
      <c r="X42" s="35" t="str">
        <f>IF($H$42="","",
IF(OR($H$42="Corrupción",$H$42="Corrupción - LA/FT/FPADM",$H$42="Corrupción - LA/FT/FPADM",$H$42="Corrupción en Trámites, OPAs y Consultas de Acceso a la Información Pública"),"No Aplica",'5. Valoración de Controles'!L42))</f>
        <v/>
      </c>
      <c r="Y42" s="35" t="str">
        <f>IF($H$42="","",
IF(OR($H$42="Corrupción",$H$42="Corrupción - LA/FT/FPADM",$H$42="Corrupción - LA/FT/FPADM",$H$42="Corrupción en Trámites, OPAs y Consultas de Acceso a la Información Pública"),"No Aplica",'5. Valoración de Controles'!M42))</f>
        <v/>
      </c>
      <c r="Z42" s="35" t="str">
        <f>IF($H$42="","",
IF(OR($H$42="Corrupción",$H$42="Corrupción - LA/FT/FPADM",$H$42="Corrupción - LA/FT/FPADM",$H$42="Corrupción en Trámites, OPAs y Consultas de Acceso a la Información Pública"),"No Aplica",'5. Valoración de Controles'!N42))</f>
        <v/>
      </c>
      <c r="AA42" s="35" t="str">
        <f>IF($H$42="","",
IF(OR($H$42="Corrupción",$H$42="Corrupción - LA/FT/FPADM",$H$42="Corrupción - LA/FT/FPADM",$H$42="Corrupción en Trámites, OPAs y Consultas de Acceso a la Información Pública"),"No Aplica",'5. Valoración de Controles'!O42))</f>
        <v/>
      </c>
      <c r="AB42" s="35" t="str">
        <f>IF($H$42="","",
IF(OR($H$42="Corrupción",$H$42="Corrupción - LA/FT/FPADM",$H$42="Corrupción - LA/FT/FPADM",$H$42="Corrupción en Trámites, OPAs y Consultas de Acceso a la Información Pública"),"No Aplica",'5. Valoración de Controles'!P42))</f>
        <v/>
      </c>
      <c r="AC42" s="35" t="str">
        <f>IF($H$42="","",
IF(OR($H$42="Corrupción",$H$42="Corrupción - LA/FT/FPADM",$H$42="Corrupción - LA/FT/FPADM",$H$42="Corrupción en Trámites, OPAs y Consultas de Acceso a la Información Pública"),"No Aplica",'5. Valoración de Controles'!Q42))</f>
        <v/>
      </c>
      <c r="AD42" s="35" t="str">
        <f>IF($H$42="","",
IF(OR($H$42="Corrupción",$H$42="Corrupción - LA/FT/FPADM",$H$42="Corrupción - LA/FT/FPADM",$H$42="Corrupción en Trámites, OPAs y Consultas de Acceso a la Información Pública"),"No Aplica",'5. Valoración de Controles'!R42))</f>
        <v/>
      </c>
      <c r="AE42" s="35" t="str">
        <f>IF($H$42="","",
IF(OR($H$42="Corrupción",$H$42="Corrupción - LA/FT/FPADM",$H$42="Corrupción - LA/FT/FPADM",$H$42="Corrupción en Trámites, OPAs y Consultas de Acceso a la Información Pública"),"No Aplica",'5. Valoración de Controles'!S42))</f>
        <v/>
      </c>
      <c r="AF42" s="35" t="str">
        <f>IF($H$42="","",
IF(OR($H$42="Corrupción",$H$42="Corrupción - LA/FT/FPADM",$H$42="Corrupción - LA/FT/FPADM",$H$42="Corrupción en Trámites, OPAs y Consultas de Acceso a la Información Pública"),"No Aplica",'5. Valoración de Controles'!T42))</f>
        <v/>
      </c>
      <c r="AG42" s="35" t="str">
        <f>IF($H$42="","",
IF(OR($H$42="Corrupción",$H$42="Corrupción - LA/FT/FPADM",$H$42="Corrupción - LA/FT/FPADM",$H$42="Corrupción en Trámites, OPAs y Consultas de Acceso a la Información Pública"),"No Aplica",'5. Valoración de Controles'!U42))</f>
        <v/>
      </c>
      <c r="AH42" s="123"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209"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123"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209"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121" t="str">
        <f t="shared" ref="AL42" si="29">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25"/>
      <c r="AN42" s="208" t="str">
        <f t="shared" ref="AN42" si="30">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210"/>
      <c r="AP42" s="211"/>
      <c r="AQ42" s="207" t="str">
        <f t="shared" ref="AQ42" si="31">IF(AO42="","","∑ Peso porcentual de cada acción definida")</f>
        <v/>
      </c>
      <c r="AR42" s="122"/>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row>
    <row r="43" spans="1:73" ht="31.5" customHeight="1" x14ac:dyDescent="0.3">
      <c r="A43" s="137"/>
      <c r="B43" s="127"/>
      <c r="C43" s="127"/>
      <c r="D43" s="127"/>
      <c r="E43" s="127"/>
      <c r="F43" s="127"/>
      <c r="G43" s="127"/>
      <c r="H43" s="127"/>
      <c r="I43" s="127"/>
      <c r="J43" s="127"/>
      <c r="K43" s="123"/>
      <c r="L43" s="124"/>
      <c r="M43" s="127"/>
      <c r="N43" s="123"/>
      <c r="O43" s="124"/>
      <c r="P43" s="121"/>
      <c r="Q43" s="61"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61" t="str">
        <f>IF($H$42="","",
IF(OR($H$42="Corrupción",$H$42="Corrupción - LA/FT/FPADM",$H$42="Corrupción - Conflictos de Interés",$H$42="Corrupción en Trámites, OPAs y Consultas de Acceso a la Información Pública"),'6.Valoración Control Corrupción'!E43,'5. Valoración de Controles'!E43))</f>
        <v/>
      </c>
      <c r="S43" s="61" t="str">
        <f>IF($H$42="","",
IF(OR($H$42="Corrupción",$H$42="Corrupción - LA/FT/FPADM",$H$42="Corrupción - Conflictos de Interés",$H$42="Corrupción en Trámites, OPAs y Consultas de Acceso a la Información Pública"),'6.Valoración Control Corrupción'!F43,'5. Valoración de Controles'!F43))</f>
        <v/>
      </c>
      <c r="T43" s="61" t="str">
        <f>IF($H$42="","",
IF(OR($H$42="Corrupción",$H$42="Corrupción - LA/FT/FPADM",$H$42="Corrupción - Conflictos de Interés",$H$42="Corrupción en Trámites, OPAs y Consultas de Acceso a la Información Pública"),'6.Valoración Control Corrupción'!G43,'5. Valoración de Controles'!G43))</f>
        <v/>
      </c>
      <c r="U43" s="61" t="str">
        <f>IF($H$42="","",
IF(OR($H$42="Corrupción",$H$42="Corrupción - LA/FT/FPADM",$H$42="Corrupción - Conflictos de Interés",$H$42="Corrupción en Trámites, OPAs y Consultas de Acceso a la Información Pública"),'6.Valoración Control Corrupción'!H43,'5. Valoración de Controles'!H43))</f>
        <v/>
      </c>
      <c r="V43" s="61" t="str">
        <f>IF($H$42="","",
IF(OR($H$42="Corrupción",$H$42="Corrupción - LA/FT/FPADM",$H$42="Corrupción - Conflictos de Interés",$H$42="Corrupción en Trámites, OPAs y Consultas de Acceso a la Información Pública"),'6.Valoración Control Corrupción'!I43,'5. Valoración de Controles'!I43))</f>
        <v/>
      </c>
      <c r="W43" s="61" t="str">
        <f>IF($H$42="","",
IF(OR($H$42="Corrupción",$H$42="Corrupción - LA/FT/FPADM",$H$42="Corrupción - Conflictos de Interés",$H$42="Corrupción en Trámites, OPAs y Consultas de Acceso a la Información Pública"),'6.Valoración Control Corrupción'!J43,'5. Valoración de Controles'!J43))</f>
        <v/>
      </c>
      <c r="X43" s="35" t="str">
        <f>IF($H$42="","",
IF(OR($H$42="Corrupción",$H$42="Corrupción - LA/FT/FPADM",$H$42="Corrupción - LA/FT/FPADM",$H$42="Corrupción en Trámites, OPAs y Consultas de Acceso a la Información Pública"),"No Aplica",'5. Valoración de Controles'!L43))</f>
        <v/>
      </c>
      <c r="Y43" s="35" t="str">
        <f>IF($H$42="","",
IF(OR($H$42="Corrupción",$H$42="Corrupción - LA/FT/FPADM",$H$42="Corrupción - LA/FT/FPADM",$H$42="Corrupción en Trámites, OPAs y Consultas de Acceso a la Información Pública"),"No Aplica",'5. Valoración de Controles'!M43))</f>
        <v/>
      </c>
      <c r="Z43" s="35" t="str">
        <f>IF($H$42="","",
IF(OR($H$42="Corrupción",$H$42="Corrupción - LA/FT/FPADM",$H$42="Corrupción - LA/FT/FPADM",$H$42="Corrupción en Trámites, OPAs y Consultas de Acceso a la Información Pública"),"No Aplica",'5. Valoración de Controles'!N43))</f>
        <v/>
      </c>
      <c r="AA43" s="35" t="str">
        <f>IF($H$42="","",
IF(OR($H$42="Corrupción",$H$42="Corrupción - LA/FT/FPADM",$H$42="Corrupción - LA/FT/FPADM",$H$42="Corrupción en Trámites, OPAs y Consultas de Acceso a la Información Pública"),"No Aplica",'5. Valoración de Controles'!O43))</f>
        <v/>
      </c>
      <c r="AB43" s="35" t="str">
        <f>IF($H$42="","",
IF(OR($H$42="Corrupción",$H$42="Corrupción - LA/FT/FPADM",$H$42="Corrupción - LA/FT/FPADM",$H$42="Corrupción en Trámites, OPAs y Consultas de Acceso a la Información Pública"),"No Aplica",'5. Valoración de Controles'!P43))</f>
        <v/>
      </c>
      <c r="AC43" s="35" t="str">
        <f>IF($H$42="","",
IF(OR($H$42="Corrupción",$H$42="Corrupción - LA/FT/FPADM",$H$42="Corrupción - LA/FT/FPADM",$H$42="Corrupción en Trámites, OPAs y Consultas de Acceso a la Información Pública"),"No Aplica",'5. Valoración de Controles'!Q43))</f>
        <v/>
      </c>
      <c r="AD43" s="35" t="str">
        <f>IF($H$42="","",
IF(OR($H$42="Corrupción",$H$42="Corrupción - LA/FT/FPADM",$H$42="Corrupción - LA/FT/FPADM",$H$42="Corrupción en Trámites, OPAs y Consultas de Acceso a la Información Pública"),"No Aplica",'5. Valoración de Controles'!R43))</f>
        <v/>
      </c>
      <c r="AE43" s="35" t="str">
        <f>IF($H$42="","",
IF(OR($H$42="Corrupción",$H$42="Corrupción - LA/FT/FPADM",$H$42="Corrupción - LA/FT/FPADM",$H$42="Corrupción en Trámites, OPAs y Consultas de Acceso a la Información Pública"),"No Aplica",'5. Valoración de Controles'!S43))</f>
        <v/>
      </c>
      <c r="AF43" s="35" t="str">
        <f>IF($H$42="","",
IF(OR($H$42="Corrupción",$H$42="Corrupción - LA/FT/FPADM",$H$42="Corrupción - LA/FT/FPADM",$H$42="Corrupción en Trámites, OPAs y Consultas de Acceso a la Información Pública"),"No Aplica",'5. Valoración de Controles'!T43))</f>
        <v/>
      </c>
      <c r="AG43" s="35" t="str">
        <f>IF($H$42="","",
IF(OR($H$42="Corrupción",$H$42="Corrupción - LA/FT/FPADM",$H$42="Corrupción - LA/FT/FPADM",$H$42="Corrupción en Trámites, OPAs y Consultas de Acceso a la Información Pública"),"No Aplica",'5. Valoración de Controles'!U43))</f>
        <v/>
      </c>
      <c r="AH43" s="123"/>
      <c r="AI43" s="209"/>
      <c r="AJ43" s="123"/>
      <c r="AK43" s="209"/>
      <c r="AL43" s="121"/>
      <c r="AM43" s="125"/>
      <c r="AN43" s="208"/>
      <c r="AO43" s="210"/>
      <c r="AP43" s="122"/>
      <c r="AQ43" s="127"/>
      <c r="AR43" s="122"/>
    </row>
    <row r="44" spans="1:73" ht="31.5" customHeight="1" x14ac:dyDescent="0.3">
      <c r="A44" s="137"/>
      <c r="B44" s="127"/>
      <c r="C44" s="127"/>
      <c r="D44" s="127"/>
      <c r="E44" s="127"/>
      <c r="F44" s="127"/>
      <c r="G44" s="127"/>
      <c r="H44" s="127"/>
      <c r="I44" s="127"/>
      <c r="J44" s="127"/>
      <c r="K44" s="123"/>
      <c r="L44" s="124"/>
      <c r="M44" s="127"/>
      <c r="N44" s="123"/>
      <c r="O44" s="124"/>
      <c r="P44" s="121"/>
      <c r="Q44" s="61"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61" t="str">
        <f>IF($H$42="","",
IF(OR($H$42="Corrupción",$H$42="Corrupción - LA/FT/FPADM",$H$42="Corrupción - Conflictos de Interés",$H$42="Corrupción en Trámites, OPAs y Consultas de Acceso a la Información Pública"),'6.Valoración Control Corrupción'!E44,'5. Valoración de Controles'!E44))</f>
        <v/>
      </c>
      <c r="S44" s="61" t="str">
        <f>IF($H$42="","",
IF(OR($H$42="Corrupción",$H$42="Corrupción - LA/FT/FPADM",$H$42="Corrupción - Conflictos de Interés",$H$42="Corrupción en Trámites, OPAs y Consultas de Acceso a la Información Pública"),'6.Valoración Control Corrupción'!F44,'5. Valoración de Controles'!F44))</f>
        <v/>
      </c>
      <c r="T44" s="61" t="str">
        <f>IF($H$42="","",
IF(OR($H$42="Corrupción",$H$42="Corrupción - LA/FT/FPADM",$H$42="Corrupción - Conflictos de Interés",$H$42="Corrupción en Trámites, OPAs y Consultas de Acceso a la Información Pública"),'6.Valoración Control Corrupción'!G44,'5. Valoración de Controles'!G44))</f>
        <v/>
      </c>
      <c r="U44" s="61" t="str">
        <f>IF($H$42="","",
IF(OR($H$42="Corrupción",$H$42="Corrupción - LA/FT/FPADM",$H$42="Corrupción - Conflictos de Interés",$H$42="Corrupción en Trámites, OPAs y Consultas de Acceso a la Información Pública"),'6.Valoración Control Corrupción'!H44,'5. Valoración de Controles'!H44))</f>
        <v/>
      </c>
      <c r="V44" s="61" t="str">
        <f>IF($H$42="","",
IF(OR($H$42="Corrupción",$H$42="Corrupción - LA/FT/FPADM",$H$42="Corrupción - Conflictos de Interés",$H$42="Corrupción en Trámites, OPAs y Consultas de Acceso a la Información Pública"),'6.Valoración Control Corrupción'!I44,'5. Valoración de Controles'!I44))</f>
        <v/>
      </c>
      <c r="W44" s="61" t="str">
        <f>IF($H$42="","",
IF(OR($H$42="Corrupción",$H$42="Corrupción - LA/FT/FPADM",$H$42="Corrupción - Conflictos de Interés",$H$42="Corrupción en Trámites, OPAs y Consultas de Acceso a la Información Pública"),'6.Valoración Control Corrupción'!J44,'5. Valoración de Controles'!J44))</f>
        <v/>
      </c>
      <c r="X44" s="35" t="str">
        <f>IF($H$42="","",
IF(OR($H$42="Corrupción",$H$42="Corrupción - LA/FT/FPADM",$H$42="Corrupción - LA/FT/FPADM",$H$42="Corrupción en Trámites, OPAs y Consultas de Acceso a la Información Pública"),"No Aplica",'5. Valoración de Controles'!L44))</f>
        <v/>
      </c>
      <c r="Y44" s="35" t="str">
        <f>IF($H$42="","",
IF(OR($H$42="Corrupción",$H$42="Corrupción - LA/FT/FPADM",$H$42="Corrupción - LA/FT/FPADM",$H$42="Corrupción en Trámites, OPAs y Consultas de Acceso a la Información Pública"),"No Aplica",'5. Valoración de Controles'!M44))</f>
        <v/>
      </c>
      <c r="Z44" s="35" t="str">
        <f>IF($H$42="","",
IF(OR($H$42="Corrupción",$H$42="Corrupción - LA/FT/FPADM",$H$42="Corrupción - LA/FT/FPADM",$H$42="Corrupción en Trámites, OPAs y Consultas de Acceso a la Información Pública"),"No Aplica",'5. Valoración de Controles'!N44))</f>
        <v/>
      </c>
      <c r="AA44" s="35" t="str">
        <f>IF($H$42="","",
IF(OR($H$42="Corrupción",$H$42="Corrupción - LA/FT/FPADM",$H$42="Corrupción - LA/FT/FPADM",$H$42="Corrupción en Trámites, OPAs y Consultas de Acceso a la Información Pública"),"No Aplica",'5. Valoración de Controles'!O44))</f>
        <v/>
      </c>
      <c r="AB44" s="35" t="str">
        <f>IF($H$42="","",
IF(OR($H$42="Corrupción",$H$42="Corrupción - LA/FT/FPADM",$H$42="Corrupción - LA/FT/FPADM",$H$42="Corrupción en Trámites, OPAs y Consultas de Acceso a la Información Pública"),"No Aplica",'5. Valoración de Controles'!P44))</f>
        <v/>
      </c>
      <c r="AC44" s="35" t="str">
        <f>IF($H$42="","",
IF(OR($H$42="Corrupción",$H$42="Corrupción - LA/FT/FPADM",$H$42="Corrupción - LA/FT/FPADM",$H$42="Corrupción en Trámites, OPAs y Consultas de Acceso a la Información Pública"),"No Aplica",'5. Valoración de Controles'!Q44))</f>
        <v/>
      </c>
      <c r="AD44" s="35" t="str">
        <f>IF($H$42="","",
IF(OR($H$42="Corrupción",$H$42="Corrupción - LA/FT/FPADM",$H$42="Corrupción - LA/FT/FPADM",$H$42="Corrupción en Trámites, OPAs y Consultas de Acceso a la Información Pública"),"No Aplica",'5. Valoración de Controles'!R44))</f>
        <v/>
      </c>
      <c r="AE44" s="35" t="str">
        <f>IF($H$42="","",
IF(OR($H$42="Corrupción",$H$42="Corrupción - LA/FT/FPADM",$H$42="Corrupción - LA/FT/FPADM",$H$42="Corrupción en Trámites, OPAs y Consultas de Acceso a la Información Pública"),"No Aplica",'5. Valoración de Controles'!S44))</f>
        <v/>
      </c>
      <c r="AF44" s="35" t="str">
        <f>IF($H$42="","",
IF(OR($H$42="Corrupción",$H$42="Corrupción - LA/FT/FPADM",$H$42="Corrupción - LA/FT/FPADM",$H$42="Corrupción en Trámites, OPAs y Consultas de Acceso a la Información Pública"),"No Aplica",'5. Valoración de Controles'!T44))</f>
        <v/>
      </c>
      <c r="AG44" s="35" t="str">
        <f>IF($H$42="","",
IF(OR($H$42="Corrupción",$H$42="Corrupción - LA/FT/FPADM",$H$42="Corrupción - LA/FT/FPADM",$H$42="Corrupción en Trámites, OPAs y Consultas de Acceso a la Información Pública"),"No Aplica",'5. Valoración de Controles'!U44))</f>
        <v/>
      </c>
      <c r="AH44" s="123"/>
      <c r="AI44" s="209"/>
      <c r="AJ44" s="123"/>
      <c r="AK44" s="209"/>
      <c r="AL44" s="121"/>
      <c r="AM44" s="125"/>
      <c r="AN44" s="208"/>
      <c r="AO44" s="210"/>
      <c r="AP44" s="122"/>
      <c r="AQ44" s="127"/>
      <c r="AR44" s="122"/>
    </row>
    <row r="45" spans="1:73" ht="31.5" customHeight="1" x14ac:dyDescent="0.3">
      <c r="A45" s="137">
        <v>13</v>
      </c>
      <c r="B45" s="127">
        <f>'2. Identificación del Riesgo'!B45:B47</f>
        <v>0</v>
      </c>
      <c r="C45" s="127" t="str">
        <f>IF('2. Identificación del Riesgo'!C45:C47="","",'2. Identificación del Riesgo'!C45:C47)</f>
        <v/>
      </c>
      <c r="D45" s="127" t="str">
        <f>IF('2. Identificación del Riesgo'!D45:D47="","",'2. Identificación del Riesgo'!D45:D47)</f>
        <v/>
      </c>
      <c r="E45" s="127" t="str">
        <f>IF('2. Identificación del Riesgo'!E45:E47="","",'2. Identificación del Riesgo'!E45:E47)</f>
        <v/>
      </c>
      <c r="F45" s="127" t="str">
        <f>IF('2. Identificación del Riesgo'!F45:F47="","",'2. Identificación del Riesgo'!F45:F47)</f>
        <v/>
      </c>
      <c r="G45" s="127" t="str">
        <f>IF('2. Identificación del Riesgo'!G45:G47="","",'2. Identificación del Riesgo'!G45:G47)</f>
        <v/>
      </c>
      <c r="H45" s="127" t="str">
        <f>IF('2. Identificación del Riesgo'!H45:H47="","",'2. Identificación del Riesgo'!H45:H47)</f>
        <v/>
      </c>
      <c r="I45" s="127" t="str">
        <f>IF('2. Identificación del Riesgo'!I45:I47="","",'2. Identificación del Riesgo'!I45:I47)</f>
        <v/>
      </c>
      <c r="J45" s="127" t="str">
        <f>IF('2. Identificación del Riesgo'!J45:J47="","",'2. Identificación del Riesgo'!J45:J47)</f>
        <v/>
      </c>
      <c r="K45" s="123" t="str">
        <f>'2. Identificación del Riesgo'!K45:K47</f>
        <v/>
      </c>
      <c r="L45" s="124" t="str">
        <f>'2. Identificación del Riesgo'!L45:L47</f>
        <v/>
      </c>
      <c r="M45" s="127"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123" t="str">
        <f>'2. Identificación del Riesgo'!N45:N47</f>
        <v/>
      </c>
      <c r="O45" s="124" t="str">
        <f>'2. Identificación del Riesgo'!O45:O47</f>
        <v/>
      </c>
      <c r="P45" s="121" t="str">
        <f>'2. Identificación del Riesgo'!P45:P47</f>
        <v/>
      </c>
      <c r="Q45" s="61"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61" t="str">
        <f>IF($H$45="","",
IF(OR($H$45="Corrupción",$H$45="Corrupción - LA/FT/FPADM",$H$45="Corrupción - Conflictos de Interés",$H$45="Corrupción en Trámites, OPAs y Consultas de Acceso a la Información Pública"),'6.Valoración Control Corrupción'!E45,'5. Valoración de Controles'!E45))</f>
        <v/>
      </c>
      <c r="S45" s="61" t="str">
        <f>IF($H$45="","",
IF(OR($H$45="Corrupción",$H$45="Corrupción - LA/FT/FPADM",$H$45="Corrupción - Conflictos de Interés",$H$45="Corrupción en Trámites, OPAs y Consultas de Acceso a la Información Pública"),'6.Valoración Control Corrupción'!F45,'5. Valoración de Controles'!F45))</f>
        <v/>
      </c>
      <c r="T45" s="61" t="str">
        <f>IF($H$45="","",
IF(OR($H$45="Corrupción",$H$45="Corrupción - LA/FT/FPADM",$H$45="Corrupción - Conflictos de Interés",$H$45="Corrupción en Trámites, OPAs y Consultas de Acceso a la Información Pública"),'6.Valoración Control Corrupción'!G45,'5. Valoración de Controles'!G45))</f>
        <v/>
      </c>
      <c r="U45" s="61" t="str">
        <f>IF($H$45="","",
IF(OR($H$45="Corrupción",$H$45="Corrupción - LA/FT/FPADM",$H$45="Corrupción - Conflictos de Interés",$H$45="Corrupción en Trámites, OPAs y Consultas de Acceso a la Información Pública"),'6.Valoración Control Corrupción'!H45,'5. Valoración de Controles'!H45))</f>
        <v/>
      </c>
      <c r="V45" s="61" t="str">
        <f>IF($H$45="","",
IF(OR($H$45="Corrupción",$H$45="Corrupción - LA/FT/FPADM",$H$45="Corrupción - Conflictos de Interés",$H$45="Corrupción en Trámites, OPAs y Consultas de Acceso a la Información Pública"),'6.Valoración Control Corrupción'!I45,'5. Valoración de Controles'!I45))</f>
        <v/>
      </c>
      <c r="W45" s="61" t="str">
        <f>IF($H$45="","",
IF(OR($H$45="Corrupción",$H$45="Corrupción - LA/FT/FPADM",$H$45="Corrupción - Conflictos de Interés",$H$45="Corrupción en Trámites, OPAs y Consultas de Acceso a la Información Pública"),'6.Valoración Control Corrupción'!J45,'5. Valoración de Controles'!J45))</f>
        <v/>
      </c>
      <c r="X45" s="35" t="str">
        <f>IF($H$45="","",
IF(OR($H$45="Corrupción",$H$45="Corrupción - LA/FT/FPADM",$H$45="Corrupción - LA/FT/FPADM",$H$45="Corrupción en Trámites, OPAs y Consultas de Acceso a la Información Pública"),"No Aplica",'5. Valoración de Controles'!L45))</f>
        <v/>
      </c>
      <c r="Y45" s="35" t="str">
        <f>IF($H$45="","",
IF(OR($H$45="Corrupción",$H$45="Corrupción - LA/FT/FPADM",$H$45="Corrupción - LA/FT/FPADM",$H$45="Corrupción en Trámites, OPAs y Consultas de Acceso a la Información Pública"),"No Aplica",'5. Valoración de Controles'!M45))</f>
        <v/>
      </c>
      <c r="Z45" s="35" t="str">
        <f>IF($H$45="","",
IF(OR($H$45="Corrupción",$H$45="Corrupción - LA/FT/FPADM",$H$45="Corrupción - LA/FT/FPADM",$H$45="Corrupción en Trámites, OPAs y Consultas de Acceso a la Información Pública"),"No Aplica",'5. Valoración de Controles'!N45))</f>
        <v/>
      </c>
      <c r="AA45" s="35" t="str">
        <f>IF($H$45="","",
IF(OR($H$45="Corrupción",$H$45="Corrupción - LA/FT/FPADM",$H$45="Corrupción - LA/FT/FPADM",$H$45="Corrupción en Trámites, OPAs y Consultas de Acceso a la Información Pública"),"No Aplica",'5. Valoración de Controles'!O45))</f>
        <v/>
      </c>
      <c r="AB45" s="35" t="str">
        <f>IF($H$45="","",
IF(OR($H$45="Corrupción",$H$45="Corrupción - LA/FT/FPADM",$H$45="Corrupción - LA/FT/FPADM",$H$45="Corrupción en Trámites, OPAs y Consultas de Acceso a la Información Pública"),"No Aplica",'5. Valoración de Controles'!P45))</f>
        <v/>
      </c>
      <c r="AC45" s="35" t="str">
        <f>IF($H$45="","",
IF(OR($H$45="Corrupción",$H$45="Corrupción - LA/FT/FPADM",$H$45="Corrupción - LA/FT/FPADM",$H$45="Corrupción en Trámites, OPAs y Consultas de Acceso a la Información Pública"),"No Aplica",'5. Valoración de Controles'!Q45))</f>
        <v/>
      </c>
      <c r="AD45" s="35" t="str">
        <f>IF($H$45="","",
IF(OR($H$45="Corrupción",$H$45="Corrupción - LA/FT/FPADM",$H$45="Corrupción - LA/FT/FPADM",$H$45="Corrupción en Trámites, OPAs y Consultas de Acceso a la Información Pública"),"No Aplica",'5. Valoración de Controles'!R45))</f>
        <v/>
      </c>
      <c r="AE45" s="35" t="str">
        <f>IF($H$45="","",
IF(OR($H$45="Corrupción",$H$45="Corrupción - LA/FT/FPADM",$H$45="Corrupción - LA/FT/FPADM",$H$45="Corrupción en Trámites, OPAs y Consultas de Acceso a la Información Pública"),"No Aplica",'5. Valoración de Controles'!S45))</f>
        <v/>
      </c>
      <c r="AF45" s="35" t="str">
        <f>IF($H$45="","",
IF(OR($H$45="Corrupción",$H$45="Corrupción - LA/FT/FPADM",$H$45="Corrupción - LA/FT/FPADM",$H$45="Corrupción en Trámites, OPAs y Consultas de Acceso a la Información Pública"),"No Aplica",'5. Valoración de Controles'!T45))</f>
        <v/>
      </c>
      <c r="AG45" s="35" t="str">
        <f>IF($H$45="","",
IF(OR($H$45="Corrupción",$H$45="Corrupción - LA/FT/FPADM",$H$45="Corrupción - LA/FT/FPADM",$H$45="Corrupción en Trámites, OPAs y Consultas de Acceso a la Información Pública"),"No Aplica",'5. Valoración de Controles'!U45))</f>
        <v/>
      </c>
      <c r="AH45" s="123"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209"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123"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209"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121" t="str">
        <f t="shared" ref="AL45" si="32">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25"/>
      <c r="AN45" s="208" t="str">
        <f t="shared" ref="AN45" si="33">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210"/>
      <c r="AP45" s="211"/>
      <c r="AQ45" s="207" t="str">
        <f t="shared" ref="AQ45" si="34">IF(AO45="","","∑ Peso porcentual de cada acción definida")</f>
        <v/>
      </c>
      <c r="AR45" s="122"/>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row>
    <row r="46" spans="1:73" ht="31.5" customHeight="1" x14ac:dyDescent="0.3">
      <c r="A46" s="137"/>
      <c r="B46" s="127"/>
      <c r="C46" s="127"/>
      <c r="D46" s="127"/>
      <c r="E46" s="127"/>
      <c r="F46" s="127"/>
      <c r="G46" s="127"/>
      <c r="H46" s="127"/>
      <c r="I46" s="127"/>
      <c r="J46" s="127"/>
      <c r="K46" s="123"/>
      <c r="L46" s="124"/>
      <c r="M46" s="127"/>
      <c r="N46" s="123"/>
      <c r="O46" s="124"/>
      <c r="P46" s="121"/>
      <c r="Q46" s="61"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61" t="str">
        <f>IF($H$45="","",
IF(OR($H$45="Corrupción",$H$45="Corrupción - LA/FT/FPADM",$H$45="Corrupción - Conflictos de Interés",$H$45="Corrupción en Trámites, OPAs y Consultas de Acceso a la Información Pública"),'6.Valoración Control Corrupción'!E46,'5. Valoración de Controles'!E46))</f>
        <v/>
      </c>
      <c r="S46" s="61" t="str">
        <f>IF($H$45="","",
IF(OR($H$45="Corrupción",$H$45="Corrupción - LA/FT/FPADM",$H$45="Corrupción - Conflictos de Interés",$H$45="Corrupción en Trámites, OPAs y Consultas de Acceso a la Información Pública"),'6.Valoración Control Corrupción'!F46,'5. Valoración de Controles'!F46))</f>
        <v/>
      </c>
      <c r="T46" s="61" t="str">
        <f>IF($H$45="","",
IF(OR($H$45="Corrupción",$H$45="Corrupción - LA/FT/FPADM",$H$45="Corrupción - Conflictos de Interés",$H$45="Corrupción en Trámites, OPAs y Consultas de Acceso a la Información Pública"),'6.Valoración Control Corrupción'!G46,'5. Valoración de Controles'!G46))</f>
        <v/>
      </c>
      <c r="U46" s="61" t="str">
        <f>IF($H$45="","",
IF(OR($H$45="Corrupción",$H$45="Corrupción - LA/FT/FPADM",$H$45="Corrupción - Conflictos de Interés",$H$45="Corrupción en Trámites, OPAs y Consultas de Acceso a la Información Pública"),'6.Valoración Control Corrupción'!H46,'5. Valoración de Controles'!H46))</f>
        <v/>
      </c>
      <c r="V46" s="61" t="str">
        <f>IF($H$45="","",
IF(OR($H$45="Corrupción",$H$45="Corrupción - LA/FT/FPADM",$H$45="Corrupción - Conflictos de Interés",$H$45="Corrupción en Trámites, OPAs y Consultas de Acceso a la Información Pública"),'6.Valoración Control Corrupción'!I46,'5. Valoración de Controles'!I46))</f>
        <v/>
      </c>
      <c r="W46" s="61" t="str">
        <f>IF($H$45="","",
IF(OR($H$45="Corrupción",$H$45="Corrupción - LA/FT/FPADM",$H$45="Corrupción - Conflictos de Interés",$H$45="Corrupción en Trámites, OPAs y Consultas de Acceso a la Información Pública"),'6.Valoración Control Corrupción'!J46,'5. Valoración de Controles'!J46))</f>
        <v/>
      </c>
      <c r="X46" s="35" t="str">
        <f>IF($H$45="","",
IF(OR($H$45="Corrupción",$H$45="Corrupción - LA/FT/FPADM",$H$45="Corrupción - LA/FT/FPADM",$H$45="Corrupción en Trámites, OPAs y Consultas de Acceso a la Información Pública"),"No Aplica",'5. Valoración de Controles'!L46))</f>
        <v/>
      </c>
      <c r="Y46" s="35" t="str">
        <f>IF($H$45="","",
IF(OR($H$45="Corrupción",$H$45="Corrupción - LA/FT/FPADM",$H$45="Corrupción - LA/FT/FPADM",$H$45="Corrupción en Trámites, OPAs y Consultas de Acceso a la Información Pública"),"No Aplica",'5. Valoración de Controles'!M46))</f>
        <v/>
      </c>
      <c r="Z46" s="35" t="str">
        <f>IF($H$45="","",
IF(OR($H$45="Corrupción",$H$45="Corrupción - LA/FT/FPADM",$H$45="Corrupción - LA/FT/FPADM",$H$45="Corrupción en Trámites, OPAs y Consultas de Acceso a la Información Pública"),"No Aplica",'5. Valoración de Controles'!N46))</f>
        <v/>
      </c>
      <c r="AA46" s="35" t="str">
        <f>IF($H$45="","",
IF(OR($H$45="Corrupción",$H$45="Corrupción - LA/FT/FPADM",$H$45="Corrupción - LA/FT/FPADM",$H$45="Corrupción en Trámites, OPAs y Consultas de Acceso a la Información Pública"),"No Aplica",'5. Valoración de Controles'!O46))</f>
        <v/>
      </c>
      <c r="AB46" s="35" t="str">
        <f>IF($H$45="","",
IF(OR($H$45="Corrupción",$H$45="Corrupción - LA/FT/FPADM",$H$45="Corrupción - LA/FT/FPADM",$H$45="Corrupción en Trámites, OPAs y Consultas de Acceso a la Información Pública"),"No Aplica",'5. Valoración de Controles'!P46))</f>
        <v/>
      </c>
      <c r="AC46" s="35" t="str">
        <f>IF($H$45="","",
IF(OR($H$45="Corrupción",$H$45="Corrupción - LA/FT/FPADM",$H$45="Corrupción - LA/FT/FPADM",$H$45="Corrupción en Trámites, OPAs y Consultas de Acceso a la Información Pública"),"No Aplica",'5. Valoración de Controles'!Q46))</f>
        <v/>
      </c>
      <c r="AD46" s="35" t="str">
        <f>IF($H$45="","",
IF(OR($H$45="Corrupción",$H$45="Corrupción - LA/FT/FPADM",$H$45="Corrupción - LA/FT/FPADM",$H$45="Corrupción en Trámites, OPAs y Consultas de Acceso a la Información Pública"),"No Aplica",'5. Valoración de Controles'!R46))</f>
        <v/>
      </c>
      <c r="AE46" s="35" t="str">
        <f>IF($H$45="","",
IF(OR($H$45="Corrupción",$H$45="Corrupción - LA/FT/FPADM",$H$45="Corrupción - LA/FT/FPADM",$H$45="Corrupción en Trámites, OPAs y Consultas de Acceso a la Información Pública"),"No Aplica",'5. Valoración de Controles'!S46))</f>
        <v/>
      </c>
      <c r="AF46" s="35" t="str">
        <f>IF($H$45="","",
IF(OR($H$45="Corrupción",$H$45="Corrupción - LA/FT/FPADM",$H$45="Corrupción - LA/FT/FPADM",$H$45="Corrupción en Trámites, OPAs y Consultas de Acceso a la Información Pública"),"No Aplica",'5. Valoración de Controles'!T46))</f>
        <v/>
      </c>
      <c r="AG46" s="35" t="str">
        <f>IF($H$45="","",
IF(OR($H$45="Corrupción",$H$45="Corrupción - LA/FT/FPADM",$H$45="Corrupción - LA/FT/FPADM",$H$45="Corrupción en Trámites, OPAs y Consultas de Acceso a la Información Pública"),"No Aplica",'5. Valoración de Controles'!U46))</f>
        <v/>
      </c>
      <c r="AH46" s="123"/>
      <c r="AI46" s="209"/>
      <c r="AJ46" s="123"/>
      <c r="AK46" s="209"/>
      <c r="AL46" s="121"/>
      <c r="AM46" s="125"/>
      <c r="AN46" s="208"/>
      <c r="AO46" s="210"/>
      <c r="AP46" s="122"/>
      <c r="AQ46" s="127"/>
      <c r="AR46" s="122"/>
    </row>
    <row r="47" spans="1:73" ht="31.5" customHeight="1" x14ac:dyDescent="0.3">
      <c r="A47" s="137"/>
      <c r="B47" s="127"/>
      <c r="C47" s="127"/>
      <c r="D47" s="127"/>
      <c r="E47" s="127"/>
      <c r="F47" s="127"/>
      <c r="G47" s="127"/>
      <c r="H47" s="127"/>
      <c r="I47" s="127"/>
      <c r="J47" s="127"/>
      <c r="K47" s="123"/>
      <c r="L47" s="124"/>
      <c r="M47" s="127"/>
      <c r="N47" s="123"/>
      <c r="O47" s="124"/>
      <c r="P47" s="121"/>
      <c r="Q47" s="61"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61" t="str">
        <f>IF($H$45="","",
IF(OR($H$45="Corrupción",$H$45="Corrupción - LA/FT/FPADM",$H$45="Corrupción - Conflictos de Interés",$H$45="Corrupción en Trámites, OPAs y Consultas de Acceso a la Información Pública"),'6.Valoración Control Corrupción'!E47,'5. Valoración de Controles'!E47))</f>
        <v/>
      </c>
      <c r="S47" s="61" t="str">
        <f>IF($H$45="","",
IF(OR($H$45="Corrupción",$H$45="Corrupción - LA/FT/FPADM",$H$45="Corrupción - Conflictos de Interés",$H$45="Corrupción en Trámites, OPAs y Consultas de Acceso a la Información Pública"),'6.Valoración Control Corrupción'!F47,'5. Valoración de Controles'!F47))</f>
        <v/>
      </c>
      <c r="T47" s="61" t="str">
        <f>IF($H$45="","",
IF(OR($H$45="Corrupción",$H$45="Corrupción - LA/FT/FPADM",$H$45="Corrupción - Conflictos de Interés",$H$45="Corrupción en Trámites, OPAs y Consultas de Acceso a la Información Pública"),'6.Valoración Control Corrupción'!G47,'5. Valoración de Controles'!G47))</f>
        <v/>
      </c>
      <c r="U47" s="61" t="str">
        <f>IF($H$45="","",
IF(OR($H$45="Corrupción",$H$45="Corrupción - LA/FT/FPADM",$H$45="Corrupción - Conflictos de Interés",$H$45="Corrupción en Trámites, OPAs y Consultas de Acceso a la Información Pública"),'6.Valoración Control Corrupción'!H47,'5. Valoración de Controles'!H47))</f>
        <v/>
      </c>
      <c r="V47" s="61" t="str">
        <f>IF($H$45="","",
IF(OR($H$45="Corrupción",$H$45="Corrupción - LA/FT/FPADM",$H$45="Corrupción - Conflictos de Interés",$H$45="Corrupción en Trámites, OPAs y Consultas de Acceso a la Información Pública"),'6.Valoración Control Corrupción'!I47,'5. Valoración de Controles'!I47))</f>
        <v/>
      </c>
      <c r="W47" s="61" t="str">
        <f>IF($H$45="","",
IF(OR($H$45="Corrupción",$H$45="Corrupción - LA/FT/FPADM",$H$45="Corrupción - Conflictos de Interés",$H$45="Corrupción en Trámites, OPAs y Consultas de Acceso a la Información Pública"),'6.Valoración Control Corrupción'!J47,'5. Valoración de Controles'!J47))</f>
        <v/>
      </c>
      <c r="X47" s="35" t="str">
        <f>IF($H$45="","",
IF(OR($H$45="Corrupción",$H$45="Corrupción - LA/FT/FPADM",$H$45="Corrupción - LA/FT/FPADM",$H$45="Corrupción en Trámites, OPAs y Consultas de Acceso a la Información Pública"),"No Aplica",'5. Valoración de Controles'!L47))</f>
        <v/>
      </c>
      <c r="Y47" s="35" t="str">
        <f>IF($H$45="","",
IF(OR($H$45="Corrupción",$H$45="Corrupción - LA/FT/FPADM",$H$45="Corrupción - LA/FT/FPADM",$H$45="Corrupción en Trámites, OPAs y Consultas de Acceso a la Información Pública"),"No Aplica",'5. Valoración de Controles'!M47))</f>
        <v/>
      </c>
      <c r="Z47" s="35" t="str">
        <f>IF($H$45="","",
IF(OR($H$45="Corrupción",$H$45="Corrupción - LA/FT/FPADM",$H$45="Corrupción - LA/FT/FPADM",$H$45="Corrupción en Trámites, OPAs y Consultas de Acceso a la Información Pública"),"No Aplica",'5. Valoración de Controles'!N47))</f>
        <v/>
      </c>
      <c r="AA47" s="35" t="str">
        <f>IF($H$45="","",
IF(OR($H$45="Corrupción",$H$45="Corrupción - LA/FT/FPADM",$H$45="Corrupción - LA/FT/FPADM",$H$45="Corrupción en Trámites, OPAs y Consultas de Acceso a la Información Pública"),"No Aplica",'5. Valoración de Controles'!O47))</f>
        <v/>
      </c>
      <c r="AB47" s="35" t="str">
        <f>IF($H$45="","",
IF(OR($H$45="Corrupción",$H$45="Corrupción - LA/FT/FPADM",$H$45="Corrupción - LA/FT/FPADM",$H$45="Corrupción en Trámites, OPAs y Consultas de Acceso a la Información Pública"),"No Aplica",'5. Valoración de Controles'!P47))</f>
        <v/>
      </c>
      <c r="AC47" s="35" t="str">
        <f>IF($H$45="","",
IF(OR($H$45="Corrupción",$H$45="Corrupción - LA/FT/FPADM",$H$45="Corrupción - LA/FT/FPADM",$H$45="Corrupción en Trámites, OPAs y Consultas de Acceso a la Información Pública"),"No Aplica",'5. Valoración de Controles'!Q47))</f>
        <v/>
      </c>
      <c r="AD47" s="35" t="str">
        <f>IF($H$45="","",
IF(OR($H$45="Corrupción",$H$45="Corrupción - LA/FT/FPADM",$H$45="Corrupción - LA/FT/FPADM",$H$45="Corrupción en Trámites, OPAs y Consultas de Acceso a la Información Pública"),"No Aplica",'5. Valoración de Controles'!R47))</f>
        <v/>
      </c>
      <c r="AE47" s="35" t="str">
        <f>IF($H$45="","",
IF(OR($H$45="Corrupción",$H$45="Corrupción - LA/FT/FPADM",$H$45="Corrupción - LA/FT/FPADM",$H$45="Corrupción en Trámites, OPAs y Consultas de Acceso a la Información Pública"),"No Aplica",'5. Valoración de Controles'!S47))</f>
        <v/>
      </c>
      <c r="AF47" s="35" t="str">
        <f>IF($H$45="","",
IF(OR($H$45="Corrupción",$H$45="Corrupción - LA/FT/FPADM",$H$45="Corrupción - LA/FT/FPADM",$H$45="Corrupción en Trámites, OPAs y Consultas de Acceso a la Información Pública"),"No Aplica",'5. Valoración de Controles'!T47))</f>
        <v/>
      </c>
      <c r="AG47" s="35" t="str">
        <f>IF($H$45="","",
IF(OR($H$45="Corrupción",$H$45="Corrupción - LA/FT/FPADM",$H$45="Corrupción - LA/FT/FPADM",$H$45="Corrupción en Trámites, OPAs y Consultas de Acceso a la Información Pública"),"No Aplica",'5. Valoración de Controles'!U47))</f>
        <v/>
      </c>
      <c r="AH47" s="123"/>
      <c r="AI47" s="209"/>
      <c r="AJ47" s="123"/>
      <c r="AK47" s="209"/>
      <c r="AL47" s="121"/>
      <c r="AM47" s="125"/>
      <c r="AN47" s="208"/>
      <c r="AO47" s="210"/>
      <c r="AP47" s="122"/>
      <c r="AQ47" s="127"/>
      <c r="AR47" s="122"/>
    </row>
    <row r="48" spans="1:73" ht="31.5" customHeight="1" x14ac:dyDescent="0.3">
      <c r="A48" s="137">
        <v>14</v>
      </c>
      <c r="B48" s="127">
        <f>'2. Identificación del Riesgo'!B48:B50</f>
        <v>0</v>
      </c>
      <c r="C48" s="127" t="str">
        <f>IF('2. Identificación del Riesgo'!C48:C50="","",'2. Identificación del Riesgo'!C48:C50)</f>
        <v/>
      </c>
      <c r="D48" s="127" t="str">
        <f>IF('2. Identificación del Riesgo'!D48:D50="","",'2. Identificación del Riesgo'!D48:D50)</f>
        <v/>
      </c>
      <c r="E48" s="127" t="str">
        <f>IF('2. Identificación del Riesgo'!E48:E50="","",'2. Identificación del Riesgo'!E48:E50)</f>
        <v/>
      </c>
      <c r="F48" s="127" t="str">
        <f>IF('2. Identificación del Riesgo'!F48:F50="","",'2. Identificación del Riesgo'!F48:F50)</f>
        <v/>
      </c>
      <c r="G48" s="127" t="str">
        <f>IF('2. Identificación del Riesgo'!G48:G50="","",'2. Identificación del Riesgo'!G48:G50)</f>
        <v/>
      </c>
      <c r="H48" s="127" t="str">
        <f>IF('2. Identificación del Riesgo'!H48:H50="","",'2. Identificación del Riesgo'!H48:H50)</f>
        <v/>
      </c>
      <c r="I48" s="127" t="str">
        <f>IF('2. Identificación del Riesgo'!I48:I50="","",'2. Identificación del Riesgo'!I48:I50)</f>
        <v/>
      </c>
      <c r="J48" s="127" t="str">
        <f>IF('2. Identificación del Riesgo'!J48:J50="","",'2. Identificación del Riesgo'!J48:J50)</f>
        <v/>
      </c>
      <c r="K48" s="123" t="str">
        <f>'2. Identificación del Riesgo'!K48:K50</f>
        <v/>
      </c>
      <c r="L48" s="124" t="str">
        <f>'2. Identificación del Riesgo'!L48:L50</f>
        <v/>
      </c>
      <c r="M48" s="127"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123" t="str">
        <f>'2. Identificación del Riesgo'!N48:N50</f>
        <v/>
      </c>
      <c r="O48" s="124" t="str">
        <f>'2. Identificación del Riesgo'!O48:O50</f>
        <v/>
      </c>
      <c r="P48" s="121" t="str">
        <f>'2. Identificación del Riesgo'!P48:P50</f>
        <v/>
      </c>
      <c r="Q48" s="61"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61" t="str">
        <f>IF($H$48="","",
IF(OR($H$48="Corrupción",$H$48="Corrupción - LA/FT/FPADM",$H$48="Corrupción - Conflictos de Interés",$H$48="Corrupción en Trámites, OPAs y Consultas de Acceso a la Información Pública"),'6.Valoración Control Corrupción'!E48,'5. Valoración de Controles'!E48))</f>
        <v/>
      </c>
      <c r="S48" s="61" t="str">
        <f>IF($H$48="","",
IF(OR($H$48="Corrupción",$H$48="Corrupción - LA/FT/FPADM",$H$48="Corrupción - Conflictos de Interés",$H$48="Corrupción en Trámites, OPAs y Consultas de Acceso a la Información Pública"),'6.Valoración Control Corrupción'!F48,'5. Valoración de Controles'!F48))</f>
        <v/>
      </c>
      <c r="T48" s="61" t="str">
        <f>IF($H$48="","",
IF(OR($H$48="Corrupción",$H$48="Corrupción - LA/FT/FPADM",$H$48="Corrupción - Conflictos de Interés",$H$48="Corrupción en Trámites, OPAs y Consultas de Acceso a la Información Pública"),'6.Valoración Control Corrupción'!G48,'5. Valoración de Controles'!G48))</f>
        <v/>
      </c>
      <c r="U48" s="61" t="str">
        <f>IF($H$48="","",
IF(OR($H$48="Corrupción",$H$48="Corrupción - LA/FT/FPADM",$H$48="Corrupción - Conflictos de Interés",$H$48="Corrupción en Trámites, OPAs y Consultas de Acceso a la Información Pública"),'6.Valoración Control Corrupción'!H48,'5. Valoración de Controles'!H48))</f>
        <v/>
      </c>
      <c r="V48" s="61" t="str">
        <f>IF($H$48="","",
IF(OR($H$48="Corrupción",$H$48="Corrupción - LA/FT/FPADM",$H$48="Corrupción - Conflictos de Interés",$H$48="Corrupción en Trámites, OPAs y Consultas de Acceso a la Información Pública"),'6.Valoración Control Corrupción'!I48,'5. Valoración de Controles'!I48))</f>
        <v/>
      </c>
      <c r="W48" s="61" t="str">
        <f>IF($H$48="","",
IF(OR($H$48="Corrupción",$H$48="Corrupción - LA/FT/FPADM",$H$48="Corrupción - Conflictos de Interés",$H$48="Corrupción en Trámites, OPAs y Consultas de Acceso a la Información Pública"),'6.Valoración Control Corrupción'!J48,'5. Valoración de Controles'!J48))</f>
        <v/>
      </c>
      <c r="X48" s="35" t="str">
        <f>IF($H$48="","",
IF(OR($H$48="Corrupción",$H$48="Corrupción - LA/FT/FPADM",$H$48="Corrupción - LA/FT/FPADM",$H$48="Corrupción en Trámites, OPAs y Consultas de Acceso a la Información Pública"),"No Aplica",'5. Valoración de Controles'!L48))</f>
        <v/>
      </c>
      <c r="Y48" s="35" t="str">
        <f>IF($H$48="","",
IF(OR($H$48="Corrupción",$H$48="Corrupción - LA/FT/FPADM",$H$48="Corrupción - LA/FT/FPADM",$H$48="Corrupción en Trámites, OPAs y Consultas de Acceso a la Información Pública"),"No Aplica",'5. Valoración de Controles'!M48))</f>
        <v/>
      </c>
      <c r="Z48" s="35" t="str">
        <f>IF($H$48="","",
IF(OR($H$48="Corrupción",$H$48="Corrupción - LA/FT/FPADM",$H$48="Corrupción - LA/FT/FPADM",$H$48="Corrupción en Trámites, OPAs y Consultas de Acceso a la Información Pública"),"No Aplica",'5. Valoración de Controles'!N48))</f>
        <v/>
      </c>
      <c r="AA48" s="35" t="str">
        <f>IF($H$48="","",
IF(OR($H$48="Corrupción",$H$48="Corrupción - LA/FT/FPADM",$H$48="Corrupción - LA/FT/FPADM",$H$48="Corrupción en Trámites, OPAs y Consultas de Acceso a la Información Pública"),"No Aplica",'5. Valoración de Controles'!O48))</f>
        <v/>
      </c>
      <c r="AB48" s="35" t="str">
        <f>IF($H$48="","",
IF(OR($H$48="Corrupción",$H$48="Corrupción - LA/FT/FPADM",$H$48="Corrupción - LA/FT/FPADM",$H$48="Corrupción en Trámites, OPAs y Consultas de Acceso a la Información Pública"),"No Aplica",'5. Valoración de Controles'!P48))</f>
        <v/>
      </c>
      <c r="AC48" s="35" t="str">
        <f>IF($H$48="","",
IF(OR($H$48="Corrupción",$H$48="Corrupción - LA/FT/FPADM",$H$48="Corrupción - LA/FT/FPADM",$H$48="Corrupción en Trámites, OPAs y Consultas de Acceso a la Información Pública"),"No Aplica",'5. Valoración de Controles'!Q48))</f>
        <v/>
      </c>
      <c r="AD48" s="35" t="str">
        <f>IF($H$48="","",
IF(OR($H$48="Corrupción",$H$48="Corrupción - LA/FT/FPADM",$H$48="Corrupción - LA/FT/FPADM",$H$48="Corrupción en Trámites, OPAs y Consultas de Acceso a la Información Pública"),"No Aplica",'5. Valoración de Controles'!R48))</f>
        <v/>
      </c>
      <c r="AE48" s="35" t="str">
        <f>IF($H$48="","",
IF(OR($H$48="Corrupción",$H$48="Corrupción - LA/FT/FPADM",$H$48="Corrupción - LA/FT/FPADM",$H$48="Corrupción en Trámites, OPAs y Consultas de Acceso a la Información Pública"),"No Aplica",'5. Valoración de Controles'!S48))</f>
        <v/>
      </c>
      <c r="AF48" s="35" t="str">
        <f>IF($H$48="","",
IF(OR($H$48="Corrupción",$H$48="Corrupción - LA/FT/FPADM",$H$48="Corrupción - LA/FT/FPADM",$H$48="Corrupción en Trámites, OPAs y Consultas de Acceso a la Información Pública"),"No Aplica",'5. Valoración de Controles'!T48))</f>
        <v/>
      </c>
      <c r="AG48" s="35" t="str">
        <f>IF($H$48="","",
IF(OR($H$48="Corrupción",$H$48="Corrupción - LA/FT/FPADM",$H$48="Corrupción - LA/FT/FPADM",$H$48="Corrupción en Trámites, OPAs y Consultas de Acceso a la Información Pública"),"No Aplica",'5. Valoración de Controles'!U48))</f>
        <v/>
      </c>
      <c r="AH48" s="123"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209"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123"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209"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121" t="str">
        <f t="shared" ref="AL48" si="35">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25"/>
      <c r="AN48" s="208" t="str">
        <f t="shared" ref="AN48" si="36">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210"/>
      <c r="AP48" s="211"/>
      <c r="AQ48" s="207" t="str">
        <f t="shared" ref="AQ48" si="37">IF(AO48="","","∑ Peso porcentual de cada acción definida")</f>
        <v/>
      </c>
      <c r="AR48" s="122"/>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row>
    <row r="49" spans="1:73" ht="31.5" customHeight="1" x14ac:dyDescent="0.3">
      <c r="A49" s="137"/>
      <c r="B49" s="127"/>
      <c r="C49" s="127"/>
      <c r="D49" s="127"/>
      <c r="E49" s="127"/>
      <c r="F49" s="127"/>
      <c r="G49" s="127"/>
      <c r="H49" s="127"/>
      <c r="I49" s="127"/>
      <c r="J49" s="127"/>
      <c r="K49" s="123"/>
      <c r="L49" s="124"/>
      <c r="M49" s="127"/>
      <c r="N49" s="123"/>
      <c r="O49" s="124"/>
      <c r="P49" s="121"/>
      <c r="Q49" s="61"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61" t="str">
        <f>IF($H$48="","",
IF(OR($H$48="Corrupción",$H$48="Corrupción - LA/FT/FPADM",$H$48="Corrupción - Conflictos de Interés",$H$48="Corrupción en Trámites, OPAs y Consultas de Acceso a la Información Pública"),'6.Valoración Control Corrupción'!E49,'5. Valoración de Controles'!E49))</f>
        <v/>
      </c>
      <c r="S49" s="61" t="str">
        <f>IF($H$48="","",
IF(OR($H$48="Corrupción",$H$48="Corrupción - LA/FT/FPADM",$H$48="Corrupción - Conflictos de Interés",$H$48="Corrupción en Trámites, OPAs y Consultas de Acceso a la Información Pública"),'6.Valoración Control Corrupción'!F49,'5. Valoración de Controles'!F49))</f>
        <v/>
      </c>
      <c r="T49" s="61" t="str">
        <f>IF($H$48="","",
IF(OR($H$48="Corrupción",$H$48="Corrupción - LA/FT/FPADM",$H$48="Corrupción - Conflictos de Interés",$H$48="Corrupción en Trámites, OPAs y Consultas de Acceso a la Información Pública"),'6.Valoración Control Corrupción'!G49,'5. Valoración de Controles'!G49))</f>
        <v/>
      </c>
      <c r="U49" s="61" t="str">
        <f>IF($H$48="","",
IF(OR($H$48="Corrupción",$H$48="Corrupción - LA/FT/FPADM",$H$48="Corrupción - Conflictos de Interés",$H$48="Corrupción en Trámites, OPAs y Consultas de Acceso a la Información Pública"),'6.Valoración Control Corrupción'!H49,'5. Valoración de Controles'!H49))</f>
        <v/>
      </c>
      <c r="V49" s="61" t="str">
        <f>IF($H$48="","",
IF(OR($H$48="Corrupción",$H$48="Corrupción - LA/FT/FPADM",$H$48="Corrupción - Conflictos de Interés",$H$48="Corrupción en Trámites, OPAs y Consultas de Acceso a la Información Pública"),'6.Valoración Control Corrupción'!I49,'5. Valoración de Controles'!I49))</f>
        <v/>
      </c>
      <c r="W49" s="61" t="str">
        <f>IF($H$48="","",
IF(OR($H$48="Corrupción",$H$48="Corrupción - LA/FT/FPADM",$H$48="Corrupción - Conflictos de Interés",$H$48="Corrupción en Trámites, OPAs y Consultas de Acceso a la Información Pública"),'6.Valoración Control Corrupción'!J49,'5. Valoración de Controles'!J49))</f>
        <v/>
      </c>
      <c r="X49" s="35" t="str">
        <f>IF($H$48="","",
IF(OR($H$48="Corrupción",$H$48="Corrupción - LA/FT/FPADM",$H$48="Corrupción - LA/FT/FPADM",$H$48="Corrupción en Trámites, OPAs y Consultas de Acceso a la Información Pública"),"No Aplica",'5. Valoración de Controles'!L49))</f>
        <v/>
      </c>
      <c r="Y49" s="35" t="str">
        <f>IF($H$48="","",
IF(OR($H$48="Corrupción",$H$48="Corrupción - LA/FT/FPADM",$H$48="Corrupción - LA/FT/FPADM",$H$48="Corrupción en Trámites, OPAs y Consultas de Acceso a la Información Pública"),"No Aplica",'5. Valoración de Controles'!M49))</f>
        <v/>
      </c>
      <c r="Z49" s="35" t="str">
        <f>IF($H$48="","",
IF(OR($H$48="Corrupción",$H$48="Corrupción - LA/FT/FPADM",$H$48="Corrupción - LA/FT/FPADM",$H$48="Corrupción en Trámites, OPAs y Consultas de Acceso a la Información Pública"),"No Aplica",'5. Valoración de Controles'!N49))</f>
        <v/>
      </c>
      <c r="AA49" s="35" t="str">
        <f>IF($H$48="","",
IF(OR($H$48="Corrupción",$H$48="Corrupción - LA/FT/FPADM",$H$48="Corrupción - LA/FT/FPADM",$H$48="Corrupción en Trámites, OPAs y Consultas de Acceso a la Información Pública"),"No Aplica",'5. Valoración de Controles'!O49))</f>
        <v/>
      </c>
      <c r="AB49" s="35" t="str">
        <f>IF($H$48="","",
IF(OR($H$48="Corrupción",$H$48="Corrupción - LA/FT/FPADM",$H$48="Corrupción - LA/FT/FPADM",$H$48="Corrupción en Trámites, OPAs y Consultas de Acceso a la Información Pública"),"No Aplica",'5. Valoración de Controles'!P49))</f>
        <v/>
      </c>
      <c r="AC49" s="35" t="str">
        <f>IF($H$48="","",
IF(OR($H$48="Corrupción",$H$48="Corrupción - LA/FT/FPADM",$H$48="Corrupción - LA/FT/FPADM",$H$48="Corrupción en Trámites, OPAs y Consultas de Acceso a la Información Pública"),"No Aplica",'5. Valoración de Controles'!Q49))</f>
        <v/>
      </c>
      <c r="AD49" s="35" t="str">
        <f>IF($H$48="","",
IF(OR($H$48="Corrupción",$H$48="Corrupción - LA/FT/FPADM",$H$48="Corrupción - LA/FT/FPADM",$H$48="Corrupción en Trámites, OPAs y Consultas de Acceso a la Información Pública"),"No Aplica",'5. Valoración de Controles'!R49))</f>
        <v/>
      </c>
      <c r="AE49" s="35" t="str">
        <f>IF($H$48="","",
IF(OR($H$48="Corrupción",$H$48="Corrupción - LA/FT/FPADM",$H$48="Corrupción - LA/FT/FPADM",$H$48="Corrupción en Trámites, OPAs y Consultas de Acceso a la Información Pública"),"No Aplica",'5. Valoración de Controles'!S49))</f>
        <v/>
      </c>
      <c r="AF49" s="35" t="str">
        <f>IF($H$48="","",
IF(OR($H$48="Corrupción",$H$48="Corrupción - LA/FT/FPADM",$H$48="Corrupción - LA/FT/FPADM",$H$48="Corrupción en Trámites, OPAs y Consultas de Acceso a la Información Pública"),"No Aplica",'5. Valoración de Controles'!T49))</f>
        <v/>
      </c>
      <c r="AG49" s="35" t="str">
        <f>IF($H$48="","",
IF(OR($H$48="Corrupción",$H$48="Corrupción - LA/FT/FPADM",$H$48="Corrupción - LA/FT/FPADM",$H$48="Corrupción en Trámites, OPAs y Consultas de Acceso a la Información Pública"),"No Aplica",'5. Valoración de Controles'!U49))</f>
        <v/>
      </c>
      <c r="AH49" s="123"/>
      <c r="AI49" s="209"/>
      <c r="AJ49" s="123"/>
      <c r="AK49" s="209"/>
      <c r="AL49" s="121"/>
      <c r="AM49" s="125"/>
      <c r="AN49" s="208"/>
      <c r="AO49" s="210"/>
      <c r="AP49" s="122"/>
      <c r="AQ49" s="127"/>
      <c r="AR49" s="122"/>
    </row>
    <row r="50" spans="1:73" ht="31.5" customHeight="1" x14ac:dyDescent="0.3">
      <c r="A50" s="137"/>
      <c r="B50" s="127"/>
      <c r="C50" s="127"/>
      <c r="D50" s="127"/>
      <c r="E50" s="127"/>
      <c r="F50" s="127"/>
      <c r="G50" s="127"/>
      <c r="H50" s="127"/>
      <c r="I50" s="127"/>
      <c r="J50" s="127"/>
      <c r="K50" s="123"/>
      <c r="L50" s="124"/>
      <c r="M50" s="127"/>
      <c r="N50" s="123"/>
      <c r="O50" s="124"/>
      <c r="P50" s="121"/>
      <c r="Q50" s="61"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61" t="str">
        <f>IF($H$48="","",
IF(OR($H$48="Corrupción",$H$48="Corrupción - LA/FT/FPADM",$H$48="Corrupción - Conflictos de Interés",$H$48="Corrupción en Trámites, OPAs y Consultas de Acceso a la Información Pública"),'6.Valoración Control Corrupción'!E50,'5. Valoración de Controles'!E50))</f>
        <v/>
      </c>
      <c r="S50" s="61" t="str">
        <f>IF($H$48="","",
IF(OR($H$48="Corrupción",$H$48="Corrupción - LA/FT/FPADM",$H$48="Corrupción - Conflictos de Interés",$H$48="Corrupción en Trámites, OPAs y Consultas de Acceso a la Información Pública"),'6.Valoración Control Corrupción'!F50,'5. Valoración de Controles'!F50))</f>
        <v/>
      </c>
      <c r="T50" s="61" t="str">
        <f>IF($H$48="","",
IF(OR($H$48="Corrupción",$H$48="Corrupción - LA/FT/FPADM",$H$48="Corrupción - Conflictos de Interés",$H$48="Corrupción en Trámites, OPAs y Consultas de Acceso a la Información Pública"),'6.Valoración Control Corrupción'!G50,'5. Valoración de Controles'!G50))</f>
        <v/>
      </c>
      <c r="U50" s="61" t="str">
        <f>IF($H$48="","",
IF(OR($H$48="Corrupción",$H$48="Corrupción - LA/FT/FPADM",$H$48="Corrupción - Conflictos de Interés",$H$48="Corrupción en Trámites, OPAs y Consultas de Acceso a la Información Pública"),'6.Valoración Control Corrupción'!H50,'5. Valoración de Controles'!H50))</f>
        <v/>
      </c>
      <c r="V50" s="61" t="str">
        <f>IF($H$48="","",
IF(OR($H$48="Corrupción",$H$48="Corrupción - LA/FT/FPADM",$H$48="Corrupción - Conflictos de Interés",$H$48="Corrupción en Trámites, OPAs y Consultas de Acceso a la Información Pública"),'6.Valoración Control Corrupción'!I50,'5. Valoración de Controles'!I50))</f>
        <v/>
      </c>
      <c r="W50" s="61" t="str">
        <f>IF($H$48="","",
IF(OR($H$48="Corrupción",$H$48="Corrupción - LA/FT/FPADM",$H$48="Corrupción - Conflictos de Interés",$H$48="Corrupción en Trámites, OPAs y Consultas de Acceso a la Información Pública"),'6.Valoración Control Corrupción'!J50,'5. Valoración de Controles'!J50))</f>
        <v/>
      </c>
      <c r="X50" s="35" t="str">
        <f>IF($H$48="","",
IF(OR($H$48="Corrupción",$H$48="Corrupción - LA/FT/FPADM",$H$48="Corrupción - LA/FT/FPADM",$H$48="Corrupción en Trámites, OPAs y Consultas de Acceso a la Información Pública"),"No Aplica",'5. Valoración de Controles'!L50))</f>
        <v/>
      </c>
      <c r="Y50" s="35" t="str">
        <f>IF($H$48="","",
IF(OR($H$48="Corrupción",$H$48="Corrupción - LA/FT/FPADM",$H$48="Corrupción - LA/FT/FPADM",$H$48="Corrupción en Trámites, OPAs y Consultas de Acceso a la Información Pública"),"No Aplica",'5. Valoración de Controles'!M50))</f>
        <v/>
      </c>
      <c r="Z50" s="35" t="str">
        <f>IF($H$48="","",
IF(OR($H$48="Corrupción",$H$48="Corrupción - LA/FT/FPADM",$H$48="Corrupción - LA/FT/FPADM",$H$48="Corrupción en Trámites, OPAs y Consultas de Acceso a la Información Pública"),"No Aplica",'5. Valoración de Controles'!N50))</f>
        <v/>
      </c>
      <c r="AA50" s="35" t="str">
        <f>IF($H$48="","",
IF(OR($H$48="Corrupción",$H$48="Corrupción - LA/FT/FPADM",$H$48="Corrupción - LA/FT/FPADM",$H$48="Corrupción en Trámites, OPAs y Consultas de Acceso a la Información Pública"),"No Aplica",'5. Valoración de Controles'!O50))</f>
        <v/>
      </c>
      <c r="AB50" s="35" t="str">
        <f>IF($H$48="","",
IF(OR($H$48="Corrupción",$H$48="Corrupción - LA/FT/FPADM",$H$48="Corrupción - LA/FT/FPADM",$H$48="Corrupción en Trámites, OPAs y Consultas de Acceso a la Información Pública"),"No Aplica",'5. Valoración de Controles'!P50))</f>
        <v/>
      </c>
      <c r="AC50" s="35" t="str">
        <f>IF($H$48="","",
IF(OR($H$48="Corrupción",$H$48="Corrupción - LA/FT/FPADM",$H$48="Corrupción - LA/FT/FPADM",$H$48="Corrupción en Trámites, OPAs y Consultas de Acceso a la Información Pública"),"No Aplica",'5. Valoración de Controles'!Q50))</f>
        <v/>
      </c>
      <c r="AD50" s="35" t="str">
        <f>IF($H$48="","",
IF(OR($H$48="Corrupción",$H$48="Corrupción - LA/FT/FPADM",$H$48="Corrupción - LA/FT/FPADM",$H$48="Corrupción en Trámites, OPAs y Consultas de Acceso a la Información Pública"),"No Aplica",'5. Valoración de Controles'!R50))</f>
        <v/>
      </c>
      <c r="AE50" s="35" t="str">
        <f>IF($H$48="","",
IF(OR($H$48="Corrupción",$H$48="Corrupción - LA/FT/FPADM",$H$48="Corrupción - LA/FT/FPADM",$H$48="Corrupción en Trámites, OPAs y Consultas de Acceso a la Información Pública"),"No Aplica",'5. Valoración de Controles'!S50))</f>
        <v/>
      </c>
      <c r="AF50" s="35" t="str">
        <f>IF($H$48="","",
IF(OR($H$48="Corrupción",$H$48="Corrupción - LA/FT/FPADM",$H$48="Corrupción - LA/FT/FPADM",$H$48="Corrupción en Trámites, OPAs y Consultas de Acceso a la Información Pública"),"No Aplica",'5. Valoración de Controles'!T50))</f>
        <v/>
      </c>
      <c r="AG50" s="35" t="str">
        <f>IF($H$48="","",
IF(OR($H$48="Corrupción",$H$48="Corrupción - LA/FT/FPADM",$H$48="Corrupción - LA/FT/FPADM",$H$48="Corrupción en Trámites, OPAs y Consultas de Acceso a la Información Pública"),"No Aplica",'5. Valoración de Controles'!U50))</f>
        <v/>
      </c>
      <c r="AH50" s="123"/>
      <c r="AI50" s="209"/>
      <c r="AJ50" s="123"/>
      <c r="AK50" s="209"/>
      <c r="AL50" s="121"/>
      <c r="AM50" s="125"/>
      <c r="AN50" s="208"/>
      <c r="AO50" s="210"/>
      <c r="AP50" s="122"/>
      <c r="AQ50" s="127"/>
      <c r="AR50" s="122"/>
    </row>
    <row r="51" spans="1:73" ht="31.5" customHeight="1" x14ac:dyDescent="0.3">
      <c r="A51" s="137">
        <v>15</v>
      </c>
      <c r="B51" s="127">
        <f>'2. Identificación del Riesgo'!B51:B53</f>
        <v>0</v>
      </c>
      <c r="C51" s="127" t="str">
        <f>IF('2. Identificación del Riesgo'!C51:C53="","",'2. Identificación del Riesgo'!C51:C53)</f>
        <v/>
      </c>
      <c r="D51" s="127" t="str">
        <f>IF('2. Identificación del Riesgo'!D51:D53="","",'2. Identificación del Riesgo'!D51:D53)</f>
        <v/>
      </c>
      <c r="E51" s="127" t="str">
        <f>IF('2. Identificación del Riesgo'!E51:E53="","",'2. Identificación del Riesgo'!E51:E53)</f>
        <v/>
      </c>
      <c r="F51" s="127" t="str">
        <f>IF('2. Identificación del Riesgo'!F51:F53="","",'2. Identificación del Riesgo'!F51:F53)</f>
        <v/>
      </c>
      <c r="G51" s="127" t="str">
        <f>IF('2. Identificación del Riesgo'!G51:G53="","",'2. Identificación del Riesgo'!G51:G53)</f>
        <v/>
      </c>
      <c r="H51" s="127" t="str">
        <f>IF('2. Identificación del Riesgo'!H51:H53="","",'2. Identificación del Riesgo'!H51:H53)</f>
        <v/>
      </c>
      <c r="I51" s="127" t="str">
        <f>IF('2. Identificación del Riesgo'!I51:I53="","",'2. Identificación del Riesgo'!I51:I53)</f>
        <v/>
      </c>
      <c r="J51" s="127" t="str">
        <f>IF('2. Identificación del Riesgo'!J51:J53="","",'2. Identificación del Riesgo'!J51:J53)</f>
        <v/>
      </c>
      <c r="K51" s="123" t="str">
        <f>'2. Identificación del Riesgo'!K51:K53</f>
        <v/>
      </c>
      <c r="L51" s="124" t="str">
        <f>'2. Identificación del Riesgo'!L51:L53</f>
        <v/>
      </c>
      <c r="M51" s="127"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123" t="str">
        <f>'2. Identificación del Riesgo'!N51:N53</f>
        <v/>
      </c>
      <c r="O51" s="124" t="str">
        <f>'2. Identificación del Riesgo'!O51:O53</f>
        <v/>
      </c>
      <c r="P51" s="121" t="str">
        <f>'2. Identificación del Riesgo'!P51:P53</f>
        <v/>
      </c>
      <c r="Q51" s="61"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61" t="str">
        <f>IF($H$51="","",
IF(OR($H$51="Corrupción",$H$51="Corrupción - LA/FT/FPADM",$H$951="Corrupción - Conflictos de Interés",$H$51="Corrupción en Trámites, OPAs y Consultas de Acceso a la Información Pública"),'6.Valoración Control Corrupción'!E51,'5. Valoración de Controles'!E51))</f>
        <v/>
      </c>
      <c r="S51" s="61" t="str">
        <f>IF($H$51="","",
IF(OR($H$51="Corrupción",$H$51="Corrupción - LA/FT/FPADM",$H$951="Corrupción - Conflictos de Interés",$H$51="Corrupción en Trámites, OPAs y Consultas de Acceso a la Información Pública"),'6.Valoración Control Corrupción'!F51,'5. Valoración de Controles'!F51))</f>
        <v/>
      </c>
      <c r="T51" s="61" t="str">
        <f>IF($H$51="","",
IF(OR($H$51="Corrupción",$H$51="Corrupción - LA/FT/FPADM",$H$951="Corrupción - Conflictos de Interés",$H$51="Corrupción en Trámites, OPAs y Consultas de Acceso a la Información Pública"),'6.Valoración Control Corrupción'!G51,'5. Valoración de Controles'!G51))</f>
        <v/>
      </c>
      <c r="U51" s="61" t="str">
        <f>IF($H$51="","",
IF(OR($H$51="Corrupción",$H$51="Corrupción - LA/FT/FPADM",$H$951="Corrupción - Conflictos de Interés",$H$51="Corrupción en Trámites, OPAs y Consultas de Acceso a la Información Pública"),'6.Valoración Control Corrupción'!H51,'5. Valoración de Controles'!H51))</f>
        <v/>
      </c>
      <c r="V51" s="61" t="str">
        <f>IF($H$51="","",
IF(OR($H$51="Corrupción",$H$51="Corrupción - LA/FT/FPADM",$H$951="Corrupción - Conflictos de Interés",$H$51="Corrupción en Trámites, OPAs y Consultas de Acceso a la Información Pública"),'6.Valoración Control Corrupción'!I51,'5. Valoración de Controles'!I51))</f>
        <v/>
      </c>
      <c r="W51" s="61" t="str">
        <f>IF($H$51="","",
IF(OR($H$51="Corrupción",$H$51="Corrupción - LA/FT/FPADM",$H$951="Corrupción - Conflictos de Interés",$H$51="Corrupción en Trámites, OPAs y Consultas de Acceso a la Información Pública"),'6.Valoración Control Corrupción'!J51,'5. Valoración de Controles'!J51))</f>
        <v/>
      </c>
      <c r="X51" s="35" t="str">
        <f>IF($H$51="","",
IF(OR($H$51="Corrupción",$H$51="Corrupción - LA/FT/FPADM",$H$51="Corrupción - LA/FT/FPADM",$H$51="Corrupción en Trámites, OPAs y Consultas de Acceso a la Información Pública"),"No Aplica",'5. Valoración de Controles'!L51))</f>
        <v/>
      </c>
      <c r="Y51" s="35" t="str">
        <f>IF($H$51="","",
IF(OR($H$51="Corrupción",$H$51="Corrupción - LA/FT/FPADM",$H$51="Corrupción - LA/FT/FPADM",$H$51="Corrupción en Trámites, OPAs y Consultas de Acceso a la Información Pública"),"No Aplica",'5. Valoración de Controles'!M51))</f>
        <v/>
      </c>
      <c r="Z51" s="35" t="str">
        <f>IF($H$51="","",
IF(OR($H$51="Corrupción",$H$51="Corrupción - LA/FT/FPADM",$H$51="Corrupción - LA/FT/FPADM",$H$51="Corrupción en Trámites, OPAs y Consultas de Acceso a la Información Pública"),"No Aplica",'5. Valoración de Controles'!N51))</f>
        <v/>
      </c>
      <c r="AA51" s="35" t="str">
        <f>IF($H$51="","",
IF(OR($H$51="Corrupción",$H$51="Corrupción - LA/FT/FPADM",$H$51="Corrupción - LA/FT/FPADM",$H$51="Corrupción en Trámites, OPAs y Consultas de Acceso a la Información Pública"),"No Aplica",'5. Valoración de Controles'!O51))</f>
        <v/>
      </c>
      <c r="AB51" s="35" t="str">
        <f>IF($H$51="","",
IF(OR($H$51="Corrupción",$H$51="Corrupción - LA/FT/FPADM",$H$51="Corrupción - LA/FT/FPADM",$H$51="Corrupción en Trámites, OPAs y Consultas de Acceso a la Información Pública"),"No Aplica",'5. Valoración de Controles'!P51))</f>
        <v/>
      </c>
      <c r="AC51" s="35" t="str">
        <f>IF($H$51="","",
IF(OR($H$51="Corrupción",$H$51="Corrupción - LA/FT/FPADM",$H$51="Corrupción - LA/FT/FPADM",$H$51="Corrupción en Trámites, OPAs y Consultas de Acceso a la Información Pública"),"No Aplica",'5. Valoración de Controles'!Q51))</f>
        <v/>
      </c>
      <c r="AD51" s="35" t="str">
        <f>IF($H$51="","",
IF(OR($H$51="Corrupción",$H$51="Corrupción - LA/FT/FPADM",$H$51="Corrupción - LA/FT/FPADM",$H$51="Corrupción en Trámites, OPAs y Consultas de Acceso a la Información Pública"),"No Aplica",'5. Valoración de Controles'!R51))</f>
        <v/>
      </c>
      <c r="AE51" s="35" t="str">
        <f>IF($H$51="","",
IF(OR($H$51="Corrupción",$H$51="Corrupción - LA/FT/FPADM",$H$51="Corrupción - LA/FT/FPADM",$H$51="Corrupción en Trámites, OPAs y Consultas de Acceso a la Información Pública"),"No Aplica",'5. Valoración de Controles'!S51))</f>
        <v/>
      </c>
      <c r="AF51" s="35" t="str">
        <f>IF($H$51="","",
IF(OR($H$51="Corrupción",$H$51="Corrupción - LA/FT/FPADM",$H$51="Corrupción - LA/FT/FPADM",$H$51="Corrupción en Trámites, OPAs y Consultas de Acceso a la Información Pública"),"No Aplica",'5. Valoración de Controles'!T51))</f>
        <v/>
      </c>
      <c r="AG51" s="35" t="str">
        <f>IF($H$51="","",
IF(OR($H$51="Corrupción",$H$51="Corrupción - LA/FT/FPADM",$H$51="Corrupción - LA/FT/FPADM",$H$51="Corrupción en Trámites, OPAs y Consultas de Acceso a la Información Pública"),"No Aplica",'5. Valoración de Controles'!U51))</f>
        <v/>
      </c>
      <c r="AH51" s="123"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209"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123"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209"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121" t="str">
        <f t="shared" ref="AL51" si="38">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25"/>
      <c r="AN51" s="208" t="str">
        <f t="shared" ref="AN51" si="39">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210"/>
      <c r="AP51" s="211"/>
      <c r="AQ51" s="207" t="str">
        <f t="shared" ref="AQ51" si="40">IF(AO51="","","∑ Peso porcentual de cada acción definida")</f>
        <v/>
      </c>
      <c r="AR51" s="122"/>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row>
    <row r="52" spans="1:73" ht="31.5" customHeight="1" x14ac:dyDescent="0.3">
      <c r="A52" s="137"/>
      <c r="B52" s="127"/>
      <c r="C52" s="127"/>
      <c r="D52" s="127"/>
      <c r="E52" s="127"/>
      <c r="F52" s="127"/>
      <c r="G52" s="127"/>
      <c r="H52" s="127"/>
      <c r="I52" s="127"/>
      <c r="J52" s="127"/>
      <c r="K52" s="123"/>
      <c r="L52" s="124"/>
      <c r="M52" s="127"/>
      <c r="N52" s="123"/>
      <c r="O52" s="124"/>
      <c r="P52" s="121"/>
      <c r="Q52" s="61"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61" t="str">
        <f>IF($H$51="","",
IF(OR($H$51="Corrupción",$H$51="Corrupción - LA/FT/FPADM",$H$951="Corrupción - Conflictos de Interés",$H$51="Corrupción en Trámites, OPAs y Consultas de Acceso a la Información Pública"),'6.Valoración Control Corrupción'!E52,'5. Valoración de Controles'!E52))</f>
        <v/>
      </c>
      <c r="S52" s="61" t="str">
        <f>IF($H$51="","",
IF(OR($H$51="Corrupción",$H$51="Corrupción - LA/FT/FPADM",$H$951="Corrupción - Conflictos de Interés",$H$51="Corrupción en Trámites, OPAs y Consultas de Acceso a la Información Pública"),'6.Valoración Control Corrupción'!F52,'5. Valoración de Controles'!F52))</f>
        <v/>
      </c>
      <c r="T52" s="61" t="str">
        <f>IF($H$51="","",
IF(OR($H$51="Corrupción",$H$51="Corrupción - LA/FT/FPADM",$H$951="Corrupción - Conflictos de Interés",$H$51="Corrupción en Trámites, OPAs y Consultas de Acceso a la Información Pública"),'6.Valoración Control Corrupción'!G52,'5. Valoración de Controles'!G52))</f>
        <v/>
      </c>
      <c r="U52" s="61" t="str">
        <f>IF($H$51="","",
IF(OR($H$51="Corrupción",$H$51="Corrupción - LA/FT/FPADM",$H$951="Corrupción - Conflictos de Interés",$H$51="Corrupción en Trámites, OPAs y Consultas de Acceso a la Información Pública"),'6.Valoración Control Corrupción'!H52,'5. Valoración de Controles'!H52))</f>
        <v/>
      </c>
      <c r="V52" s="61" t="str">
        <f>IF($H$51="","",
IF(OR($H$51="Corrupción",$H$51="Corrupción - LA/FT/FPADM",$H$951="Corrupción - Conflictos de Interés",$H$51="Corrupción en Trámites, OPAs y Consultas de Acceso a la Información Pública"),'6.Valoración Control Corrupción'!I52,'5. Valoración de Controles'!I52))</f>
        <v/>
      </c>
      <c r="W52" s="61" t="str">
        <f>IF($H$51="","",
IF(OR($H$51="Corrupción",$H$51="Corrupción - LA/FT/FPADM",$H$951="Corrupción - Conflictos de Interés",$H$51="Corrupción en Trámites, OPAs y Consultas de Acceso a la Información Pública"),'6.Valoración Control Corrupción'!J52,'5. Valoración de Controles'!J52))</f>
        <v/>
      </c>
      <c r="X52" s="35" t="str">
        <f>IF($H$51="","",
IF(OR($H$51="Corrupción",$H$51="Corrupción - LA/FT/FPADM",$H$51="Corrupción - LA/FT/FPADM",$H$51="Corrupción en Trámites, OPAs y Consultas de Acceso a la Información Pública"),"No Aplica",'5. Valoración de Controles'!L52))</f>
        <v/>
      </c>
      <c r="Y52" s="35" t="str">
        <f>IF($H$51="","",
IF(OR($H$51="Corrupción",$H$51="Corrupción - LA/FT/FPADM",$H$51="Corrupción - LA/FT/FPADM",$H$51="Corrupción en Trámites, OPAs y Consultas de Acceso a la Información Pública"),"No Aplica",'5. Valoración de Controles'!M52))</f>
        <v/>
      </c>
      <c r="Z52" s="35" t="str">
        <f>IF($H$51="","",
IF(OR($H$51="Corrupción",$H$51="Corrupción - LA/FT/FPADM",$H$51="Corrupción - LA/FT/FPADM",$H$51="Corrupción en Trámites, OPAs y Consultas de Acceso a la Información Pública"),"No Aplica",'5. Valoración de Controles'!N52))</f>
        <v/>
      </c>
      <c r="AA52" s="35" t="str">
        <f>IF($H$51="","",
IF(OR($H$51="Corrupción",$H$51="Corrupción - LA/FT/FPADM",$H$51="Corrupción - LA/FT/FPADM",$H$51="Corrupción en Trámites, OPAs y Consultas de Acceso a la Información Pública"),"No Aplica",'5. Valoración de Controles'!O52))</f>
        <v/>
      </c>
      <c r="AB52" s="35" t="str">
        <f>IF($H$51="","",
IF(OR($H$51="Corrupción",$H$51="Corrupción - LA/FT/FPADM",$H$51="Corrupción - LA/FT/FPADM",$H$51="Corrupción en Trámites, OPAs y Consultas de Acceso a la Información Pública"),"No Aplica",'5. Valoración de Controles'!P52))</f>
        <v/>
      </c>
      <c r="AC52" s="35" t="str">
        <f>IF($H$51="","",
IF(OR($H$51="Corrupción",$H$51="Corrupción - LA/FT/FPADM",$H$51="Corrupción - LA/FT/FPADM",$H$51="Corrupción en Trámites, OPAs y Consultas de Acceso a la Información Pública"),"No Aplica",'5. Valoración de Controles'!Q52))</f>
        <v/>
      </c>
      <c r="AD52" s="35" t="str">
        <f>IF($H$51="","",
IF(OR($H$51="Corrupción",$H$51="Corrupción - LA/FT/FPADM",$H$51="Corrupción - LA/FT/FPADM",$H$51="Corrupción en Trámites, OPAs y Consultas de Acceso a la Información Pública"),"No Aplica",'5. Valoración de Controles'!R52))</f>
        <v/>
      </c>
      <c r="AE52" s="35" t="str">
        <f>IF($H$51="","",
IF(OR($H$51="Corrupción",$H$51="Corrupción - LA/FT/FPADM",$H$51="Corrupción - LA/FT/FPADM",$H$51="Corrupción en Trámites, OPAs y Consultas de Acceso a la Información Pública"),"No Aplica",'5. Valoración de Controles'!S52))</f>
        <v/>
      </c>
      <c r="AF52" s="35" t="str">
        <f>IF($H$51="","",
IF(OR($H$51="Corrupción",$H$51="Corrupción - LA/FT/FPADM",$H$51="Corrupción - LA/FT/FPADM",$H$51="Corrupción en Trámites, OPAs y Consultas de Acceso a la Información Pública"),"No Aplica",'5. Valoración de Controles'!T52))</f>
        <v/>
      </c>
      <c r="AG52" s="35" t="str">
        <f>IF($H$51="","",
IF(OR($H$51="Corrupción",$H$51="Corrupción - LA/FT/FPADM",$H$51="Corrupción - LA/FT/FPADM",$H$51="Corrupción en Trámites, OPAs y Consultas de Acceso a la Información Pública"),"No Aplica",'5. Valoración de Controles'!U52))</f>
        <v/>
      </c>
      <c r="AH52" s="123"/>
      <c r="AI52" s="209"/>
      <c r="AJ52" s="123"/>
      <c r="AK52" s="209"/>
      <c r="AL52" s="121"/>
      <c r="AM52" s="125"/>
      <c r="AN52" s="208"/>
      <c r="AO52" s="210"/>
      <c r="AP52" s="122"/>
      <c r="AQ52" s="127"/>
      <c r="AR52" s="122"/>
    </row>
    <row r="53" spans="1:73" ht="31.5" customHeight="1" x14ac:dyDescent="0.3">
      <c r="A53" s="137"/>
      <c r="B53" s="127"/>
      <c r="C53" s="127"/>
      <c r="D53" s="127"/>
      <c r="E53" s="127"/>
      <c r="F53" s="127"/>
      <c r="G53" s="127"/>
      <c r="H53" s="127"/>
      <c r="I53" s="127"/>
      <c r="J53" s="127"/>
      <c r="K53" s="123"/>
      <c r="L53" s="124"/>
      <c r="M53" s="127"/>
      <c r="N53" s="123"/>
      <c r="O53" s="124"/>
      <c r="P53" s="121"/>
      <c r="Q53" s="61"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61" t="str">
        <f>IF($H$51="","",
IF(OR($H$51="Corrupción",$H$51="Corrupción - LA/FT/FPADM",$H$951="Corrupción - Conflictos de Interés",$H$51="Corrupción en Trámites, OPAs y Consultas de Acceso a la Información Pública"),'6.Valoración Control Corrupción'!E53,'5. Valoración de Controles'!E53))</f>
        <v/>
      </c>
      <c r="S53" s="61" t="str">
        <f>IF($H$51="","",
IF(OR($H$51="Corrupción",$H$51="Corrupción - LA/FT/FPADM",$H$951="Corrupción - Conflictos de Interés",$H$51="Corrupción en Trámites, OPAs y Consultas de Acceso a la Información Pública"),'6.Valoración Control Corrupción'!F53,'5. Valoración de Controles'!F53))</f>
        <v/>
      </c>
      <c r="T53" s="61" t="str">
        <f>IF($H$51="","",
IF(OR($H$51="Corrupción",$H$51="Corrupción - LA/FT/FPADM",$H$951="Corrupción - Conflictos de Interés",$H$51="Corrupción en Trámites, OPAs y Consultas de Acceso a la Información Pública"),'6.Valoración Control Corrupción'!G53,'5. Valoración de Controles'!G53))</f>
        <v/>
      </c>
      <c r="U53" s="61" t="str">
        <f>IF($H$51="","",
IF(OR($H$51="Corrupción",$H$51="Corrupción - LA/FT/FPADM",$H$951="Corrupción - Conflictos de Interés",$H$51="Corrupción en Trámites, OPAs y Consultas de Acceso a la Información Pública"),'6.Valoración Control Corrupción'!H53,'5. Valoración de Controles'!H53))</f>
        <v/>
      </c>
      <c r="V53" s="61" t="str">
        <f>IF($H$51="","",
IF(OR($H$51="Corrupción",$H$51="Corrupción - LA/FT/FPADM",$H$951="Corrupción - Conflictos de Interés",$H$51="Corrupción en Trámites, OPAs y Consultas de Acceso a la Información Pública"),'6.Valoración Control Corrupción'!I53,'5. Valoración de Controles'!I53))</f>
        <v/>
      </c>
      <c r="W53" s="61" t="str">
        <f>IF($H$51="","",
IF(OR($H$51="Corrupción",$H$51="Corrupción - LA/FT/FPADM",$H$951="Corrupción - Conflictos de Interés",$H$51="Corrupción en Trámites, OPAs y Consultas de Acceso a la Información Pública"),'6.Valoración Control Corrupción'!J53,'5. Valoración de Controles'!J53))</f>
        <v/>
      </c>
      <c r="X53" s="35" t="str">
        <f>IF($H$51="","",
IF(OR($H$51="Corrupción",$H$51="Corrupción - LA/FT/FPADM",$H$51="Corrupción - LA/FT/FPADM",$H$51="Corrupción en Trámites, OPAs y Consultas de Acceso a la Información Pública"),"No Aplica",'5. Valoración de Controles'!L53))</f>
        <v/>
      </c>
      <c r="Y53" s="35" t="str">
        <f>IF($H$51="","",
IF(OR($H$51="Corrupción",$H$51="Corrupción - LA/FT/FPADM",$H$51="Corrupción - LA/FT/FPADM",$H$51="Corrupción en Trámites, OPAs y Consultas de Acceso a la Información Pública"),"No Aplica",'5. Valoración de Controles'!M53))</f>
        <v/>
      </c>
      <c r="Z53" s="35" t="str">
        <f>IF($H$51="","",
IF(OR($H$51="Corrupción",$H$51="Corrupción - LA/FT/FPADM",$H$51="Corrupción - LA/FT/FPADM",$H$51="Corrupción en Trámites, OPAs y Consultas de Acceso a la Información Pública"),"No Aplica",'5. Valoración de Controles'!N53))</f>
        <v/>
      </c>
      <c r="AA53" s="35" t="str">
        <f>IF($H$51="","",
IF(OR($H$51="Corrupción",$H$51="Corrupción - LA/FT/FPADM",$H$51="Corrupción - LA/FT/FPADM",$H$51="Corrupción en Trámites, OPAs y Consultas de Acceso a la Información Pública"),"No Aplica",'5. Valoración de Controles'!O53))</f>
        <v/>
      </c>
      <c r="AB53" s="35" t="str">
        <f>IF($H$51="","",
IF(OR($H$51="Corrupción",$H$51="Corrupción - LA/FT/FPADM",$H$51="Corrupción - LA/FT/FPADM",$H$51="Corrupción en Trámites, OPAs y Consultas de Acceso a la Información Pública"),"No Aplica",'5. Valoración de Controles'!P53))</f>
        <v/>
      </c>
      <c r="AC53" s="35" t="str">
        <f>IF($H$51="","",
IF(OR($H$51="Corrupción",$H$51="Corrupción - LA/FT/FPADM",$H$51="Corrupción - LA/FT/FPADM",$H$51="Corrupción en Trámites, OPAs y Consultas de Acceso a la Información Pública"),"No Aplica",'5. Valoración de Controles'!Q53))</f>
        <v/>
      </c>
      <c r="AD53" s="35" t="str">
        <f>IF($H$51="","",
IF(OR($H$51="Corrupción",$H$51="Corrupción - LA/FT/FPADM",$H$51="Corrupción - LA/FT/FPADM",$H$51="Corrupción en Trámites, OPAs y Consultas de Acceso a la Información Pública"),"No Aplica",'5. Valoración de Controles'!R53))</f>
        <v/>
      </c>
      <c r="AE53" s="35" t="str">
        <f>IF($H$51="","",
IF(OR($H$51="Corrupción",$H$51="Corrupción - LA/FT/FPADM",$H$51="Corrupción - LA/FT/FPADM",$H$51="Corrupción en Trámites, OPAs y Consultas de Acceso a la Información Pública"),"No Aplica",'5. Valoración de Controles'!S53))</f>
        <v/>
      </c>
      <c r="AF53" s="35" t="str">
        <f>IF($H$51="","",
IF(OR($H$51="Corrupción",$H$51="Corrupción - LA/FT/FPADM",$H$51="Corrupción - LA/FT/FPADM",$H$51="Corrupción en Trámites, OPAs y Consultas de Acceso a la Información Pública"),"No Aplica",'5. Valoración de Controles'!T53))</f>
        <v/>
      </c>
      <c r="AG53" s="35" t="str">
        <f>IF($H$51="","",
IF(OR($H$51="Corrupción",$H$51="Corrupción - LA/FT/FPADM",$H$51="Corrupción - LA/FT/FPADM",$H$51="Corrupción en Trámites, OPAs y Consultas de Acceso a la Información Pública"),"No Aplica",'5. Valoración de Controles'!U53))</f>
        <v/>
      </c>
      <c r="AH53" s="123"/>
      <c r="AI53" s="209"/>
      <c r="AJ53" s="123"/>
      <c r="AK53" s="209"/>
      <c r="AL53" s="121"/>
      <c r="AM53" s="125"/>
      <c r="AN53" s="208"/>
      <c r="AO53" s="210"/>
      <c r="AP53" s="122"/>
      <c r="AQ53" s="127"/>
      <c r="AR53" s="122"/>
    </row>
    <row r="54" spans="1:73" ht="31.5" customHeight="1" x14ac:dyDescent="0.3">
      <c r="A54" s="137">
        <v>16</v>
      </c>
      <c r="B54" s="127">
        <f>'2. Identificación del Riesgo'!B54:B56</f>
        <v>0</v>
      </c>
      <c r="C54" s="127" t="str">
        <f>IF('2. Identificación del Riesgo'!C54:C56="","",'2. Identificación del Riesgo'!C54:C56)</f>
        <v/>
      </c>
      <c r="D54" s="127" t="str">
        <f>IF('2. Identificación del Riesgo'!D54:D56="","",'2. Identificación del Riesgo'!D54:D56)</f>
        <v/>
      </c>
      <c r="E54" s="127" t="str">
        <f>IF('2. Identificación del Riesgo'!E54:E56="","",'2. Identificación del Riesgo'!E54:E56)</f>
        <v/>
      </c>
      <c r="F54" s="127" t="str">
        <f>IF('2. Identificación del Riesgo'!F54:F56="","",'2. Identificación del Riesgo'!F54:F56)</f>
        <v/>
      </c>
      <c r="G54" s="127" t="str">
        <f>IF('2. Identificación del Riesgo'!G54:G56="","",'2. Identificación del Riesgo'!G54:G56)</f>
        <v/>
      </c>
      <c r="H54" s="127" t="str">
        <f>IF('2. Identificación del Riesgo'!H54:H56="","",'2. Identificación del Riesgo'!H54:H56)</f>
        <v/>
      </c>
      <c r="I54" s="127" t="str">
        <f>IF('2. Identificación del Riesgo'!I54:I56="","",'2. Identificación del Riesgo'!I54:I56)</f>
        <v/>
      </c>
      <c r="J54" s="127" t="str">
        <f>IF('2. Identificación del Riesgo'!J54:J56="","",'2. Identificación del Riesgo'!J54:J56)</f>
        <v/>
      </c>
      <c r="K54" s="123" t="str">
        <f>'2. Identificación del Riesgo'!K54:K56</f>
        <v/>
      </c>
      <c r="L54" s="124" t="str">
        <f>'2. Identificación del Riesgo'!L54:L56</f>
        <v/>
      </c>
      <c r="M54" s="127"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123" t="str">
        <f>'2. Identificación del Riesgo'!N54:N56</f>
        <v/>
      </c>
      <c r="O54" s="124" t="str">
        <f>'2. Identificación del Riesgo'!O54:O56</f>
        <v/>
      </c>
      <c r="P54" s="121" t="str">
        <f>'2. Identificación del Riesgo'!P54:P56</f>
        <v/>
      </c>
      <c r="Q54" s="61">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0</v>
      </c>
      <c r="R54" s="61">
        <f>IF($H$9="","",
IF(OR($H$9="Corrupción",$H$9="Corrupción - LA/FT/FPADM",$H$9="Corrupción - Conflictos de Interés",$H$9="Corrupción en Trámites, OPAs y Consultas de Acceso a la Información Pública"),'6.Valoración Control Corrupción'!E54,'5. Valoración de Controles'!E54))</f>
        <v>0</v>
      </c>
      <c r="S54" s="61">
        <f>IF($H$9="","",
IF(OR($H$9="Corrupción",$H$9="Corrupción - LA/FT/FPADM",$H$9="Corrupción - Conflictos de Interés",$H$9="Corrupción en Trámites, OPAs y Consultas de Acceso a la Información Pública"),'6.Valoración Control Corrupción'!F54,'5. Valoración de Controles'!F54))</f>
        <v>0</v>
      </c>
      <c r="T54" s="61">
        <f>IF($H$9="","",
IF(OR($H$9="Corrupción",$H$9="Corrupción - LA/FT/FPADM",$H$9="Corrupción - Conflictos de Interés",$H$9="Corrupción en Trámites, OPAs y Consultas de Acceso a la Información Pública"),'6.Valoración Control Corrupción'!G54,'5. Valoración de Controles'!G54))</f>
        <v>0</v>
      </c>
      <c r="U54" s="61">
        <f>IF($H$9="","",
IF(OR($H$9="Corrupción",$H$9="Corrupción - LA/FT/FPADM",$H$9="Corrupción - Conflictos de Interés",$H$9="Corrupción en Trámites, OPAs y Consultas de Acceso a la Información Pública"),'6.Valoración Control Corrupción'!H54,'5. Valoración de Controles'!H54))</f>
        <v>0</v>
      </c>
      <c r="V54" s="61">
        <f>IF($H$9="","",
IF(OR($H$9="Corrupción",$H$9="Corrupción - LA/FT/FPADM",$H$9="Corrupción - Conflictos de Interés",$H$9="Corrupción en Trámites, OPAs y Consultas de Acceso a la Información Pública"),'6.Valoración Control Corrupción'!I54,'5. Valoración de Controles'!I54))</f>
        <v>0</v>
      </c>
      <c r="W54" s="61">
        <f>IF($H$9="","",
IF(OR($H$9="Corrupción",$H$9="Corrupción - LA/FT/FPADM",$H$9="Corrupción - Conflictos de Interés",$H$9="Corrupción en Trámites, OPAs y Consultas de Acceso a la Información Pública"),'6.Valoración Control Corrupción'!J54,'5. Valoración de Controles'!J54))</f>
        <v>0</v>
      </c>
      <c r="X54" s="35" t="str">
        <f>IF($H$9="","",
IF(OR($H$9="Corrupción",$H$9="Corrupción - LA/FT/FPADM",$H$9="Corrupción - LA/FT/FPADM",$H$9="Corrupción en Trámites, OPAs y Consultas de Acceso a la Información Pública"),"No Aplica",'5. Valoración de Controles'!L54))</f>
        <v>No Aplica</v>
      </c>
      <c r="Y54" s="35" t="str">
        <f>IF($H$9="","",
IF(OR($H$9="Corrupción",$H$9="Corrupción - LA/FT/FPADM",$H$9="Corrupción - LA/FT/FPADM",$H$9="Corrupción en Trámites, OPAs y Consultas de Acceso a la Información Pública"),"No Aplica",'5. Valoración de Controles'!M54))</f>
        <v>No Aplica</v>
      </c>
      <c r="Z54" s="35" t="str">
        <f>IF($H$9="","",
IF(OR($H$9="Corrupción",$H$9="Corrupción - LA/FT/FPADM",$H$9="Corrupción - LA/FT/FPADM",$H$9="Corrupción en Trámites, OPAs y Consultas de Acceso a la Información Pública"),"No Aplica",'5. Valoración de Controles'!N54))</f>
        <v>No Aplica</v>
      </c>
      <c r="AA54" s="35" t="str">
        <f>IF($H$9="","",
IF(OR($H$9="Corrupción",$H$9="Corrupción - LA/FT/FPADM",$H$9="Corrupción - LA/FT/FPADM",$H$9="Corrupción en Trámites, OPAs y Consultas de Acceso a la Información Pública"),"No Aplica",'5. Valoración de Controles'!O54))</f>
        <v>No Aplica</v>
      </c>
      <c r="AB54" s="35" t="str">
        <f>IF($H$9="","",
IF(OR($H$9="Corrupción",$H$9="Corrupción - LA/FT/FPADM",$H$9="Corrupción - LA/FT/FPADM",$H$9="Corrupción en Trámites, OPAs y Consultas de Acceso a la Información Pública"),"No Aplica",'5. Valoración de Controles'!P54))</f>
        <v>No Aplica</v>
      </c>
      <c r="AC54" s="35" t="str">
        <f>IF($H$9="","",
IF(OR($H$9="Corrupción",$H$9="Corrupción - LA/FT/FPADM",$H$9="Corrupción - LA/FT/FPADM",$H$9="Corrupción en Trámites, OPAs y Consultas de Acceso a la Información Pública"),"No Aplica",'5. Valoración de Controles'!Q54))</f>
        <v>No Aplica</v>
      </c>
      <c r="AD54" s="35" t="str">
        <f>IF($H$9="","",
IF(OR($H$9="Corrupción",$H$9="Corrupción - LA/FT/FPADM",$H$9="Corrupción - LA/FT/FPADM",$H$9="Corrupción en Trámites, OPAs y Consultas de Acceso a la Información Pública"),"No Aplica",'5. Valoración de Controles'!R54))</f>
        <v>No Aplica</v>
      </c>
      <c r="AE54" s="35" t="str">
        <f>IF($H$9="","",
IF(OR($H$9="Corrupción",$H$9="Corrupción - LA/FT/FPADM",$H$9="Corrupción - LA/FT/FPADM",$H$9="Corrupción en Trámites, OPAs y Consultas de Acceso a la Información Pública"),"No Aplica",'5. Valoración de Controles'!S54))</f>
        <v>No Aplica</v>
      </c>
      <c r="AF54" s="35" t="str">
        <f>IF($H$9="","",
IF(OR($H$9="Corrupción",$H$9="Corrupción - LA/FT/FPADM",$H$9="Corrupción - LA/FT/FPADM",$H$9="Corrupción en Trámites, OPAs y Consultas de Acceso a la Información Pública"),"No Aplica",'5. Valoración de Controles'!T54))</f>
        <v>No Aplica</v>
      </c>
      <c r="AG54" s="35" t="str">
        <f>IF($H$9="","",
IF(OR($H$9="Corrupción",$H$9="Corrupción - LA/FT/FPADM",$H$9="Corrupción - LA/FT/FPADM",$H$9="Corrupción en Trámites, OPAs y Consultas de Acceso a la Información Pública"),"No Aplica",'5. Valoración de Controles'!U54))</f>
        <v>No Aplica</v>
      </c>
      <c r="AH54" s="123"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209"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123"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209"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121" t="str">
        <f t="shared" ref="AL54" si="41">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25"/>
      <c r="AN54" s="208" t="str">
        <f t="shared" ref="AN54" si="42">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210"/>
      <c r="AP54" s="211"/>
      <c r="AQ54" s="207" t="str">
        <f t="shared" ref="AQ54" si="43">IF(AO54="","","∑ Peso porcentual de cada acción definida")</f>
        <v/>
      </c>
      <c r="AR54" s="122"/>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row>
    <row r="55" spans="1:73" ht="31.5" customHeight="1" x14ac:dyDescent="0.3">
      <c r="A55" s="137"/>
      <c r="B55" s="127"/>
      <c r="C55" s="127"/>
      <c r="D55" s="127"/>
      <c r="E55" s="127"/>
      <c r="F55" s="127"/>
      <c r="G55" s="127"/>
      <c r="H55" s="127"/>
      <c r="I55" s="127"/>
      <c r="J55" s="127"/>
      <c r="K55" s="123"/>
      <c r="L55" s="124"/>
      <c r="M55" s="127"/>
      <c r="N55" s="123"/>
      <c r="O55" s="124"/>
      <c r="P55" s="121"/>
      <c r="Q55" s="61">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0</v>
      </c>
      <c r="R55" s="61">
        <f>IF($H$9="","",
IF(OR($H$9="Corrupción",$H$9="Corrupción - LA/FT/FPADM",$H$9="Corrupción - Conflictos de Interés",$H$9="Corrupción en Trámites, OPAs y Consultas de Acceso a la Información Pública"),'6.Valoración Control Corrupción'!E55,'5. Valoración de Controles'!E55))</f>
        <v>0</v>
      </c>
      <c r="S55" s="61">
        <f>IF($H$9="","",
IF(OR($H$9="Corrupción",$H$9="Corrupción - LA/FT/FPADM",$H$9="Corrupción - Conflictos de Interés",$H$9="Corrupción en Trámites, OPAs y Consultas de Acceso a la Información Pública"),'6.Valoración Control Corrupción'!F55,'5. Valoración de Controles'!F55))</f>
        <v>0</v>
      </c>
      <c r="T55" s="61">
        <f>IF($H$9="","",
IF(OR($H$9="Corrupción",$H$9="Corrupción - LA/FT/FPADM",$H$9="Corrupción - Conflictos de Interés",$H$9="Corrupción en Trámites, OPAs y Consultas de Acceso a la Información Pública"),'6.Valoración Control Corrupción'!G55,'5. Valoración de Controles'!G55))</f>
        <v>0</v>
      </c>
      <c r="U55" s="61">
        <f>IF($H$9="","",
IF(OR($H$9="Corrupción",$H$9="Corrupción - LA/FT/FPADM",$H$9="Corrupción - Conflictos de Interés",$H$9="Corrupción en Trámites, OPAs y Consultas de Acceso a la Información Pública"),'6.Valoración Control Corrupción'!H55,'5. Valoración de Controles'!H55))</f>
        <v>0</v>
      </c>
      <c r="V55" s="61">
        <f>IF($H$9="","",
IF(OR($H$9="Corrupción",$H$9="Corrupción - LA/FT/FPADM",$H$9="Corrupción - Conflictos de Interés",$H$9="Corrupción en Trámites, OPAs y Consultas de Acceso a la Información Pública"),'6.Valoración Control Corrupción'!I55,'5. Valoración de Controles'!I55))</f>
        <v>0</v>
      </c>
      <c r="W55" s="61">
        <f>IF($H$9="","",
IF(OR($H$9="Corrupción",$H$9="Corrupción - LA/FT/FPADM",$H$9="Corrupción - Conflictos de Interés",$H$9="Corrupción en Trámites, OPAs y Consultas de Acceso a la Información Pública"),'6.Valoración Control Corrupción'!J55,'5. Valoración de Controles'!J55))</f>
        <v>0</v>
      </c>
      <c r="X55" s="35" t="str">
        <f>IF($H$9="","",
IF(OR($H$9="Corrupción",$H$9="Corrupción - LA/FT/FPADM",$H$9="Corrupción - LA/FT/FPADM",$H$9="Corrupción en Trámites, OPAs y Consultas de Acceso a la Información Pública"),"No Aplica",'5. Valoración de Controles'!L55))</f>
        <v>No Aplica</v>
      </c>
      <c r="Y55" s="35" t="str">
        <f>IF($H$9="","",
IF(OR($H$9="Corrupción",$H$9="Corrupción - LA/FT/FPADM",$H$9="Corrupción - LA/FT/FPADM",$H$9="Corrupción en Trámites, OPAs y Consultas de Acceso a la Información Pública"),"No Aplica",'5. Valoración de Controles'!M55))</f>
        <v>No Aplica</v>
      </c>
      <c r="Z55" s="35" t="str">
        <f>IF($H$9="","",
IF(OR($H$9="Corrupción",$H$9="Corrupción - LA/FT/FPADM",$H$9="Corrupción - LA/FT/FPADM",$H$9="Corrupción en Trámites, OPAs y Consultas de Acceso a la Información Pública"),"No Aplica",'5. Valoración de Controles'!N55))</f>
        <v>No Aplica</v>
      </c>
      <c r="AA55" s="35" t="str">
        <f>IF($H$9="","",
IF(OR($H$9="Corrupción",$H$9="Corrupción - LA/FT/FPADM",$H$9="Corrupción - LA/FT/FPADM",$H$9="Corrupción en Trámites, OPAs y Consultas de Acceso a la Información Pública"),"No Aplica",'5. Valoración de Controles'!O55))</f>
        <v>No Aplica</v>
      </c>
      <c r="AB55" s="35" t="str">
        <f>IF($H$9="","",
IF(OR($H$9="Corrupción",$H$9="Corrupción - LA/FT/FPADM",$H$9="Corrupción - LA/FT/FPADM",$H$9="Corrupción en Trámites, OPAs y Consultas de Acceso a la Información Pública"),"No Aplica",'5. Valoración de Controles'!P55))</f>
        <v>No Aplica</v>
      </c>
      <c r="AC55" s="35" t="str">
        <f>IF($H$9="","",
IF(OR($H$9="Corrupción",$H$9="Corrupción - LA/FT/FPADM",$H$9="Corrupción - LA/FT/FPADM",$H$9="Corrupción en Trámites, OPAs y Consultas de Acceso a la Información Pública"),"No Aplica",'5. Valoración de Controles'!Q55))</f>
        <v>No Aplica</v>
      </c>
      <c r="AD55" s="35" t="str">
        <f>IF($H$9="","",
IF(OR($H$9="Corrupción",$H$9="Corrupción - LA/FT/FPADM",$H$9="Corrupción - LA/FT/FPADM",$H$9="Corrupción en Trámites, OPAs y Consultas de Acceso a la Información Pública"),"No Aplica",'5. Valoración de Controles'!R55))</f>
        <v>No Aplica</v>
      </c>
      <c r="AE55" s="35" t="str">
        <f>IF($H$9="","",
IF(OR($H$9="Corrupción",$H$9="Corrupción - LA/FT/FPADM",$H$9="Corrupción - LA/FT/FPADM",$H$9="Corrupción en Trámites, OPAs y Consultas de Acceso a la Información Pública"),"No Aplica",'5. Valoración de Controles'!S55))</f>
        <v>No Aplica</v>
      </c>
      <c r="AF55" s="35" t="str">
        <f>IF($H$9="","",
IF(OR($H$9="Corrupción",$H$9="Corrupción - LA/FT/FPADM",$H$9="Corrupción - LA/FT/FPADM",$H$9="Corrupción en Trámites, OPAs y Consultas de Acceso a la Información Pública"),"No Aplica",'5. Valoración de Controles'!T55))</f>
        <v>No Aplica</v>
      </c>
      <c r="AG55" s="35" t="str">
        <f>IF($H$9="","",
IF(OR($H$9="Corrupción",$H$9="Corrupción - LA/FT/FPADM",$H$9="Corrupción - LA/FT/FPADM",$H$9="Corrupción en Trámites, OPAs y Consultas de Acceso a la Información Pública"),"No Aplica",'5. Valoración de Controles'!U55))</f>
        <v>No Aplica</v>
      </c>
      <c r="AH55" s="123"/>
      <c r="AI55" s="209"/>
      <c r="AJ55" s="123"/>
      <c r="AK55" s="209"/>
      <c r="AL55" s="121"/>
      <c r="AM55" s="125"/>
      <c r="AN55" s="208"/>
      <c r="AO55" s="210"/>
      <c r="AP55" s="122"/>
      <c r="AQ55" s="127"/>
      <c r="AR55" s="122"/>
    </row>
    <row r="56" spans="1:73" ht="31.5" customHeight="1" x14ac:dyDescent="0.3">
      <c r="A56" s="137"/>
      <c r="B56" s="127"/>
      <c r="C56" s="127"/>
      <c r="D56" s="127"/>
      <c r="E56" s="127"/>
      <c r="F56" s="127"/>
      <c r="G56" s="127"/>
      <c r="H56" s="127"/>
      <c r="I56" s="127"/>
      <c r="J56" s="127"/>
      <c r="K56" s="123"/>
      <c r="L56" s="124"/>
      <c r="M56" s="127"/>
      <c r="N56" s="123"/>
      <c r="O56" s="124"/>
      <c r="P56" s="121"/>
      <c r="Q56" s="61">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0</v>
      </c>
      <c r="R56" s="61">
        <f>IF($H$9="","",
IF(OR($H$9="Corrupción",$H$9="Corrupción - LA/FT/FPADM",$H$9="Corrupción - Conflictos de Interés",$H$9="Corrupción en Trámites, OPAs y Consultas de Acceso a la Información Pública"),'6.Valoración Control Corrupción'!E56,'5. Valoración de Controles'!E56))</f>
        <v>0</v>
      </c>
      <c r="S56" s="61">
        <f>IF($H$9="","",
IF(OR($H$9="Corrupción",$H$9="Corrupción - LA/FT/FPADM",$H$9="Corrupción - Conflictos de Interés",$H$9="Corrupción en Trámites, OPAs y Consultas de Acceso a la Información Pública"),'6.Valoración Control Corrupción'!F56,'5. Valoración de Controles'!F56))</f>
        <v>0</v>
      </c>
      <c r="T56" s="61">
        <f>IF($H$9="","",
IF(OR($H$9="Corrupción",$H$9="Corrupción - LA/FT/FPADM",$H$9="Corrupción - Conflictos de Interés",$H$9="Corrupción en Trámites, OPAs y Consultas de Acceso a la Información Pública"),'6.Valoración Control Corrupción'!G56,'5. Valoración de Controles'!G56))</f>
        <v>0</v>
      </c>
      <c r="U56" s="61">
        <f>IF($H$9="","",
IF(OR($H$9="Corrupción",$H$9="Corrupción - LA/FT/FPADM",$H$9="Corrupción - Conflictos de Interés",$H$9="Corrupción en Trámites, OPAs y Consultas de Acceso a la Información Pública"),'6.Valoración Control Corrupción'!H56,'5. Valoración de Controles'!H56))</f>
        <v>0</v>
      </c>
      <c r="V56" s="61">
        <f>IF($H$9="","",
IF(OR($H$9="Corrupción",$H$9="Corrupción - LA/FT/FPADM",$H$9="Corrupción - Conflictos de Interés",$H$9="Corrupción en Trámites, OPAs y Consultas de Acceso a la Información Pública"),'6.Valoración Control Corrupción'!I56,'5. Valoración de Controles'!I56))</f>
        <v>0</v>
      </c>
      <c r="W56" s="61">
        <f>IF($H$9="","",
IF(OR($H$9="Corrupción",$H$9="Corrupción - LA/FT/FPADM",$H$9="Corrupción - Conflictos de Interés",$H$9="Corrupción en Trámites, OPAs y Consultas de Acceso a la Información Pública"),'6.Valoración Control Corrupción'!J56,'5. Valoración de Controles'!J56))</f>
        <v>0</v>
      </c>
      <c r="X56" s="35" t="str">
        <f>IF($H$9="","",
IF(OR($H$9="Corrupción",$H$9="Corrupción - LA/FT/FPADM",$H$9="Corrupción - LA/FT/FPADM",$H$9="Corrupción en Trámites, OPAs y Consultas de Acceso a la Información Pública"),"No Aplica",'5. Valoración de Controles'!L56))</f>
        <v>No Aplica</v>
      </c>
      <c r="Y56" s="35" t="str">
        <f>IF($H$9="","",
IF(OR($H$9="Corrupción",$H$9="Corrupción - LA/FT/FPADM",$H$9="Corrupción - LA/FT/FPADM",$H$9="Corrupción en Trámites, OPAs y Consultas de Acceso a la Información Pública"),"No Aplica",'5. Valoración de Controles'!M56))</f>
        <v>No Aplica</v>
      </c>
      <c r="Z56" s="35" t="str">
        <f>IF($H$9="","",
IF(OR($H$9="Corrupción",$H$9="Corrupción - LA/FT/FPADM",$H$9="Corrupción - LA/FT/FPADM",$H$9="Corrupción en Trámites, OPAs y Consultas de Acceso a la Información Pública"),"No Aplica",'5. Valoración de Controles'!N56))</f>
        <v>No Aplica</v>
      </c>
      <c r="AA56" s="35" t="str">
        <f>IF($H$9="","",
IF(OR($H$9="Corrupción",$H$9="Corrupción - LA/FT/FPADM",$H$9="Corrupción - LA/FT/FPADM",$H$9="Corrupción en Trámites, OPAs y Consultas de Acceso a la Información Pública"),"No Aplica",'5. Valoración de Controles'!O56))</f>
        <v>No Aplica</v>
      </c>
      <c r="AB56" s="35" t="str">
        <f>IF($H$9="","",
IF(OR($H$9="Corrupción",$H$9="Corrupción - LA/FT/FPADM",$H$9="Corrupción - LA/FT/FPADM",$H$9="Corrupción en Trámites, OPAs y Consultas de Acceso a la Información Pública"),"No Aplica",'5. Valoración de Controles'!P56))</f>
        <v>No Aplica</v>
      </c>
      <c r="AC56" s="35" t="str">
        <f>IF($H$9="","",
IF(OR($H$9="Corrupción",$H$9="Corrupción - LA/FT/FPADM",$H$9="Corrupción - LA/FT/FPADM",$H$9="Corrupción en Trámites, OPAs y Consultas de Acceso a la Información Pública"),"No Aplica",'5. Valoración de Controles'!Q56))</f>
        <v>No Aplica</v>
      </c>
      <c r="AD56" s="35" t="str">
        <f>IF($H$9="","",
IF(OR($H$9="Corrupción",$H$9="Corrupción - LA/FT/FPADM",$H$9="Corrupción - LA/FT/FPADM",$H$9="Corrupción en Trámites, OPAs y Consultas de Acceso a la Información Pública"),"No Aplica",'5. Valoración de Controles'!R56))</f>
        <v>No Aplica</v>
      </c>
      <c r="AE56" s="35" t="str">
        <f>IF($H$9="","",
IF(OR($H$9="Corrupción",$H$9="Corrupción - LA/FT/FPADM",$H$9="Corrupción - LA/FT/FPADM",$H$9="Corrupción en Trámites, OPAs y Consultas de Acceso a la Información Pública"),"No Aplica",'5. Valoración de Controles'!S56))</f>
        <v>No Aplica</v>
      </c>
      <c r="AF56" s="35" t="str">
        <f>IF($H$9="","",
IF(OR($H$9="Corrupción",$H$9="Corrupción - LA/FT/FPADM",$H$9="Corrupción - LA/FT/FPADM",$H$9="Corrupción en Trámites, OPAs y Consultas de Acceso a la Información Pública"),"No Aplica",'5. Valoración de Controles'!T56))</f>
        <v>No Aplica</v>
      </c>
      <c r="AG56" s="35" t="str">
        <f>IF($H$9="","",
IF(OR($H$9="Corrupción",$H$9="Corrupción - LA/FT/FPADM",$H$9="Corrupción - LA/FT/FPADM",$H$9="Corrupción en Trámites, OPAs y Consultas de Acceso a la Información Pública"),"No Aplica",'5. Valoración de Controles'!U56))</f>
        <v>No Aplica</v>
      </c>
      <c r="AH56" s="123"/>
      <c r="AI56" s="209"/>
      <c r="AJ56" s="123"/>
      <c r="AK56" s="209"/>
      <c r="AL56" s="121"/>
      <c r="AM56" s="125"/>
      <c r="AN56" s="208"/>
      <c r="AO56" s="210"/>
      <c r="AP56" s="122"/>
      <c r="AQ56" s="127"/>
      <c r="AR56" s="122"/>
    </row>
    <row r="57" spans="1:73" ht="31.5" customHeight="1" x14ac:dyDescent="0.3">
      <c r="A57" s="137">
        <v>17</v>
      </c>
      <c r="B57" s="127">
        <f>'2. Identificación del Riesgo'!B57:B59</f>
        <v>0</v>
      </c>
      <c r="C57" s="127" t="str">
        <f>IF('2. Identificación del Riesgo'!C57:C59="","",'2. Identificación del Riesgo'!C57:C59)</f>
        <v/>
      </c>
      <c r="D57" s="127" t="str">
        <f>IF('2. Identificación del Riesgo'!D57:D59="","",'2. Identificación del Riesgo'!D57:D59)</f>
        <v/>
      </c>
      <c r="E57" s="127" t="str">
        <f>IF('2. Identificación del Riesgo'!E57:E59="","",'2. Identificación del Riesgo'!E57:E59)</f>
        <v/>
      </c>
      <c r="F57" s="127" t="str">
        <f>IF('2. Identificación del Riesgo'!F57:F59="","",'2. Identificación del Riesgo'!F57:F59)</f>
        <v/>
      </c>
      <c r="G57" s="127" t="str">
        <f>IF('2. Identificación del Riesgo'!G57:G59="","",'2. Identificación del Riesgo'!G57:G59)</f>
        <v/>
      </c>
      <c r="H57" s="127" t="str">
        <f>IF('2. Identificación del Riesgo'!H57:H59="","",'2. Identificación del Riesgo'!H57:H59)</f>
        <v/>
      </c>
      <c r="I57" s="127" t="str">
        <f>IF('2. Identificación del Riesgo'!I57:I59="","",'2. Identificación del Riesgo'!I57:I59)</f>
        <v/>
      </c>
      <c r="J57" s="127" t="str">
        <f>IF('2. Identificación del Riesgo'!J57:J59="","",'2. Identificación del Riesgo'!J57:J59)</f>
        <v/>
      </c>
      <c r="K57" s="123" t="str">
        <f>'2. Identificación del Riesgo'!K57:K59</f>
        <v/>
      </c>
      <c r="L57" s="124" t="str">
        <f>'2. Identificación del Riesgo'!L57:L59</f>
        <v/>
      </c>
      <c r="M57" s="127"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123" t="str">
        <f>'2. Identificación del Riesgo'!N57:N59</f>
        <v/>
      </c>
      <c r="O57" s="124" t="str">
        <f>'2. Identificación del Riesgo'!O57:O59</f>
        <v/>
      </c>
      <c r="P57" s="121" t="str">
        <f>'2. Identificación del Riesgo'!P57:P59</f>
        <v/>
      </c>
      <c r="Q57" s="61">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0</v>
      </c>
      <c r="R57" s="61">
        <f>IF($H$9="","",
IF(OR($H$9="Corrupción",$H$9="Corrupción - LA/FT/FPADM",$H$9="Corrupción - Conflictos de Interés",$H$9="Corrupción en Trámites, OPAs y Consultas de Acceso a la Información Pública"),'6.Valoración Control Corrupción'!E57,'5. Valoración de Controles'!E57))</f>
        <v>0</v>
      </c>
      <c r="S57" s="61">
        <f>IF($H$9="","",
IF(OR($H$9="Corrupción",$H$9="Corrupción - LA/FT/FPADM",$H$9="Corrupción - Conflictos de Interés",$H$9="Corrupción en Trámites, OPAs y Consultas de Acceso a la Información Pública"),'6.Valoración Control Corrupción'!F57,'5. Valoración de Controles'!F57))</f>
        <v>0</v>
      </c>
      <c r="T57" s="61">
        <f>IF($H$9="","",
IF(OR($H$9="Corrupción",$H$9="Corrupción - LA/FT/FPADM",$H$9="Corrupción - Conflictos de Interés",$H$9="Corrupción en Trámites, OPAs y Consultas de Acceso a la Información Pública"),'6.Valoración Control Corrupción'!G57,'5. Valoración de Controles'!G57))</f>
        <v>0</v>
      </c>
      <c r="U57" s="61">
        <f>IF($H$9="","",
IF(OR($H$9="Corrupción",$H$9="Corrupción - LA/FT/FPADM",$H$9="Corrupción - Conflictos de Interés",$H$9="Corrupción en Trámites, OPAs y Consultas de Acceso a la Información Pública"),'6.Valoración Control Corrupción'!H57,'5. Valoración de Controles'!H57))</f>
        <v>0</v>
      </c>
      <c r="V57" s="61">
        <f>IF($H$9="","",
IF(OR($H$9="Corrupción",$H$9="Corrupción - LA/FT/FPADM",$H$9="Corrupción - Conflictos de Interés",$H$9="Corrupción en Trámites, OPAs y Consultas de Acceso a la Información Pública"),'6.Valoración Control Corrupción'!I57,'5. Valoración de Controles'!I57))</f>
        <v>0</v>
      </c>
      <c r="W57" s="61">
        <f>IF($H$9="","",
IF(OR($H$9="Corrupción",$H$9="Corrupción - LA/FT/FPADM",$H$9="Corrupción - Conflictos de Interés",$H$9="Corrupción en Trámites, OPAs y Consultas de Acceso a la Información Pública"),'6.Valoración Control Corrupción'!J57,'5. Valoración de Controles'!J57))</f>
        <v>0</v>
      </c>
      <c r="X57" s="35" t="str">
        <f>IF($H$9="","",
IF(OR($H$9="Corrupción",$H$9="Corrupción - LA/FT/FPADM",$H$9="Corrupción - LA/FT/FPADM",$H$9="Corrupción en Trámites, OPAs y Consultas de Acceso a la Información Pública"),"No Aplica",'5. Valoración de Controles'!L57))</f>
        <v>No Aplica</v>
      </c>
      <c r="Y57" s="35" t="str">
        <f>IF($H$9="","",
IF(OR($H$9="Corrupción",$H$9="Corrupción - LA/FT/FPADM",$H$9="Corrupción - LA/FT/FPADM",$H$9="Corrupción en Trámites, OPAs y Consultas de Acceso a la Información Pública"),"No Aplica",'5. Valoración de Controles'!M57))</f>
        <v>No Aplica</v>
      </c>
      <c r="Z57" s="35" t="str">
        <f>IF($H$9="","",
IF(OR($H$9="Corrupción",$H$9="Corrupción - LA/FT/FPADM",$H$9="Corrupción - LA/FT/FPADM",$H$9="Corrupción en Trámites, OPAs y Consultas de Acceso a la Información Pública"),"No Aplica",'5. Valoración de Controles'!N57))</f>
        <v>No Aplica</v>
      </c>
      <c r="AA57" s="35" t="str">
        <f>IF($H$9="","",
IF(OR($H$9="Corrupción",$H$9="Corrupción - LA/FT/FPADM",$H$9="Corrupción - LA/FT/FPADM",$H$9="Corrupción en Trámites, OPAs y Consultas de Acceso a la Información Pública"),"No Aplica",'5. Valoración de Controles'!O57))</f>
        <v>No Aplica</v>
      </c>
      <c r="AB57" s="35" t="str">
        <f>IF($H$9="","",
IF(OR($H$9="Corrupción",$H$9="Corrupción - LA/FT/FPADM",$H$9="Corrupción - LA/FT/FPADM",$H$9="Corrupción en Trámites, OPAs y Consultas de Acceso a la Información Pública"),"No Aplica",'5. Valoración de Controles'!P57))</f>
        <v>No Aplica</v>
      </c>
      <c r="AC57" s="35" t="str">
        <f>IF($H$9="","",
IF(OR($H$9="Corrupción",$H$9="Corrupción - LA/FT/FPADM",$H$9="Corrupción - LA/FT/FPADM",$H$9="Corrupción en Trámites, OPAs y Consultas de Acceso a la Información Pública"),"No Aplica",'5. Valoración de Controles'!Q57))</f>
        <v>No Aplica</v>
      </c>
      <c r="AD57" s="35" t="str">
        <f>IF($H$9="","",
IF(OR($H$9="Corrupción",$H$9="Corrupción - LA/FT/FPADM",$H$9="Corrupción - LA/FT/FPADM",$H$9="Corrupción en Trámites, OPAs y Consultas de Acceso a la Información Pública"),"No Aplica",'5. Valoración de Controles'!R57))</f>
        <v>No Aplica</v>
      </c>
      <c r="AE57" s="35" t="str">
        <f>IF($H$9="","",
IF(OR($H$9="Corrupción",$H$9="Corrupción - LA/FT/FPADM",$H$9="Corrupción - LA/FT/FPADM",$H$9="Corrupción en Trámites, OPAs y Consultas de Acceso a la Información Pública"),"No Aplica",'5. Valoración de Controles'!S57))</f>
        <v>No Aplica</v>
      </c>
      <c r="AF57" s="35" t="str">
        <f>IF($H$9="","",
IF(OR($H$9="Corrupción",$H$9="Corrupción - LA/FT/FPADM",$H$9="Corrupción - LA/FT/FPADM",$H$9="Corrupción en Trámites, OPAs y Consultas de Acceso a la Información Pública"),"No Aplica",'5. Valoración de Controles'!T57))</f>
        <v>No Aplica</v>
      </c>
      <c r="AG57" s="35" t="str">
        <f>IF($H$9="","",
IF(OR($H$9="Corrupción",$H$9="Corrupción - LA/FT/FPADM",$H$9="Corrupción - LA/FT/FPADM",$H$9="Corrupción en Trámites, OPAs y Consultas de Acceso a la Información Pública"),"No Aplica",'5. Valoración de Controles'!U57))</f>
        <v>No Aplica</v>
      </c>
      <c r="AH57" s="123"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209"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123"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209"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121" t="str">
        <f t="shared" ref="AL57" si="44">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25"/>
      <c r="AN57" s="208" t="str">
        <f t="shared" ref="AN57" si="45">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210"/>
      <c r="AP57" s="211"/>
      <c r="AQ57" s="207" t="str">
        <f t="shared" ref="AQ57" si="46">IF(AO57="","","∑ Peso porcentual de cada acción definida")</f>
        <v/>
      </c>
      <c r="AR57" s="122"/>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row>
    <row r="58" spans="1:73" ht="31.5" customHeight="1" x14ac:dyDescent="0.3">
      <c r="A58" s="137"/>
      <c r="B58" s="127"/>
      <c r="C58" s="127"/>
      <c r="D58" s="127"/>
      <c r="E58" s="127"/>
      <c r="F58" s="127"/>
      <c r="G58" s="127"/>
      <c r="H58" s="127"/>
      <c r="I58" s="127"/>
      <c r="J58" s="127"/>
      <c r="K58" s="123"/>
      <c r="L58" s="124"/>
      <c r="M58" s="127"/>
      <c r="N58" s="123"/>
      <c r="O58" s="124"/>
      <c r="P58" s="121"/>
      <c r="Q58" s="61">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0</v>
      </c>
      <c r="R58" s="61">
        <f>IF($H$9="","",
IF(OR($H$9="Corrupción",$H$9="Corrupción - LA/FT/FPADM",$H$9="Corrupción - Conflictos de Interés",$H$9="Corrupción en Trámites, OPAs y Consultas de Acceso a la Información Pública"),'6.Valoración Control Corrupción'!E58,'5. Valoración de Controles'!E58))</f>
        <v>0</v>
      </c>
      <c r="S58" s="61">
        <f>IF($H$9="","",
IF(OR($H$9="Corrupción",$H$9="Corrupción - LA/FT/FPADM",$H$9="Corrupción - Conflictos de Interés",$H$9="Corrupción en Trámites, OPAs y Consultas de Acceso a la Información Pública"),'6.Valoración Control Corrupción'!F58,'5. Valoración de Controles'!F58))</f>
        <v>0</v>
      </c>
      <c r="T58" s="61">
        <f>IF($H$9="","",
IF(OR($H$9="Corrupción",$H$9="Corrupción - LA/FT/FPADM",$H$9="Corrupción - Conflictos de Interés",$H$9="Corrupción en Trámites, OPAs y Consultas de Acceso a la Información Pública"),'6.Valoración Control Corrupción'!G58,'5. Valoración de Controles'!G58))</f>
        <v>0</v>
      </c>
      <c r="U58" s="61">
        <f>IF($H$9="","",
IF(OR($H$9="Corrupción",$H$9="Corrupción - LA/FT/FPADM",$H$9="Corrupción - Conflictos de Interés",$H$9="Corrupción en Trámites, OPAs y Consultas de Acceso a la Información Pública"),'6.Valoración Control Corrupción'!H58,'5. Valoración de Controles'!H58))</f>
        <v>0</v>
      </c>
      <c r="V58" s="61">
        <f>IF($H$9="","",
IF(OR($H$9="Corrupción",$H$9="Corrupción - LA/FT/FPADM",$H$9="Corrupción - Conflictos de Interés",$H$9="Corrupción en Trámites, OPAs y Consultas de Acceso a la Información Pública"),'6.Valoración Control Corrupción'!I58,'5. Valoración de Controles'!I58))</f>
        <v>0</v>
      </c>
      <c r="W58" s="61">
        <f>IF($H$9="","",
IF(OR($H$9="Corrupción",$H$9="Corrupción - LA/FT/FPADM",$H$9="Corrupción - Conflictos de Interés",$H$9="Corrupción en Trámites, OPAs y Consultas de Acceso a la Información Pública"),'6.Valoración Control Corrupción'!J58,'5. Valoración de Controles'!J58))</f>
        <v>0</v>
      </c>
      <c r="X58" s="35" t="str">
        <f>IF($H$9="","",
IF(OR($H$9="Corrupción",$H$9="Corrupción - LA/FT/FPADM",$H$9="Corrupción - LA/FT/FPADM",$H$9="Corrupción en Trámites, OPAs y Consultas de Acceso a la Información Pública"),"No Aplica",'5. Valoración de Controles'!L58))</f>
        <v>No Aplica</v>
      </c>
      <c r="Y58" s="35" t="str">
        <f>IF($H$9="","",
IF(OR($H$9="Corrupción",$H$9="Corrupción - LA/FT/FPADM",$H$9="Corrupción - LA/FT/FPADM",$H$9="Corrupción en Trámites, OPAs y Consultas de Acceso a la Información Pública"),"No Aplica",'5. Valoración de Controles'!M58))</f>
        <v>No Aplica</v>
      </c>
      <c r="Z58" s="35" t="str">
        <f>IF($H$9="","",
IF(OR($H$9="Corrupción",$H$9="Corrupción - LA/FT/FPADM",$H$9="Corrupción - LA/FT/FPADM",$H$9="Corrupción en Trámites, OPAs y Consultas de Acceso a la Información Pública"),"No Aplica",'5. Valoración de Controles'!N58))</f>
        <v>No Aplica</v>
      </c>
      <c r="AA58" s="35" t="str">
        <f>IF($H$9="","",
IF(OR($H$9="Corrupción",$H$9="Corrupción - LA/FT/FPADM",$H$9="Corrupción - LA/FT/FPADM",$H$9="Corrupción en Trámites, OPAs y Consultas de Acceso a la Información Pública"),"No Aplica",'5. Valoración de Controles'!O58))</f>
        <v>No Aplica</v>
      </c>
      <c r="AB58" s="35" t="str">
        <f>IF($H$9="","",
IF(OR($H$9="Corrupción",$H$9="Corrupción - LA/FT/FPADM",$H$9="Corrupción - LA/FT/FPADM",$H$9="Corrupción en Trámites, OPAs y Consultas de Acceso a la Información Pública"),"No Aplica",'5. Valoración de Controles'!P58))</f>
        <v>No Aplica</v>
      </c>
      <c r="AC58" s="35" t="str">
        <f>IF($H$9="","",
IF(OR($H$9="Corrupción",$H$9="Corrupción - LA/FT/FPADM",$H$9="Corrupción - LA/FT/FPADM",$H$9="Corrupción en Trámites, OPAs y Consultas de Acceso a la Información Pública"),"No Aplica",'5. Valoración de Controles'!Q58))</f>
        <v>No Aplica</v>
      </c>
      <c r="AD58" s="35" t="str">
        <f>IF($H$9="","",
IF(OR($H$9="Corrupción",$H$9="Corrupción - LA/FT/FPADM",$H$9="Corrupción - LA/FT/FPADM",$H$9="Corrupción en Trámites, OPAs y Consultas de Acceso a la Información Pública"),"No Aplica",'5. Valoración de Controles'!R58))</f>
        <v>No Aplica</v>
      </c>
      <c r="AE58" s="35" t="str">
        <f>IF($H$9="","",
IF(OR($H$9="Corrupción",$H$9="Corrupción - LA/FT/FPADM",$H$9="Corrupción - LA/FT/FPADM",$H$9="Corrupción en Trámites, OPAs y Consultas de Acceso a la Información Pública"),"No Aplica",'5. Valoración de Controles'!S58))</f>
        <v>No Aplica</v>
      </c>
      <c r="AF58" s="35" t="str">
        <f>IF($H$9="","",
IF(OR($H$9="Corrupción",$H$9="Corrupción - LA/FT/FPADM",$H$9="Corrupción - LA/FT/FPADM",$H$9="Corrupción en Trámites, OPAs y Consultas de Acceso a la Información Pública"),"No Aplica",'5. Valoración de Controles'!T58))</f>
        <v>No Aplica</v>
      </c>
      <c r="AG58" s="35" t="str">
        <f>IF($H$9="","",
IF(OR($H$9="Corrupción",$H$9="Corrupción - LA/FT/FPADM",$H$9="Corrupción - LA/FT/FPADM",$H$9="Corrupción en Trámites, OPAs y Consultas de Acceso a la Información Pública"),"No Aplica",'5. Valoración de Controles'!U58))</f>
        <v>No Aplica</v>
      </c>
      <c r="AH58" s="123"/>
      <c r="AI58" s="209"/>
      <c r="AJ58" s="123"/>
      <c r="AK58" s="209"/>
      <c r="AL58" s="121"/>
      <c r="AM58" s="125"/>
      <c r="AN58" s="208"/>
      <c r="AO58" s="210"/>
      <c r="AP58" s="122"/>
      <c r="AQ58" s="127"/>
      <c r="AR58" s="122"/>
    </row>
    <row r="59" spans="1:73" ht="31.5" customHeight="1" x14ac:dyDescent="0.3">
      <c r="A59" s="137"/>
      <c r="B59" s="127"/>
      <c r="C59" s="127"/>
      <c r="D59" s="127"/>
      <c r="E59" s="127"/>
      <c r="F59" s="127"/>
      <c r="G59" s="127"/>
      <c r="H59" s="127"/>
      <c r="I59" s="127"/>
      <c r="J59" s="127"/>
      <c r="K59" s="123"/>
      <c r="L59" s="124"/>
      <c r="M59" s="127"/>
      <c r="N59" s="123"/>
      <c r="O59" s="124"/>
      <c r="P59" s="121"/>
      <c r="Q59" s="61">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0</v>
      </c>
      <c r="R59" s="61">
        <f>IF($H$9="","",
IF(OR($H$9="Corrupción",$H$9="Corrupción - LA/FT/FPADM",$H$9="Corrupción - Conflictos de Interés",$H$9="Corrupción en Trámites, OPAs y Consultas de Acceso a la Información Pública"),'6.Valoración Control Corrupción'!E59,'5. Valoración de Controles'!E59))</f>
        <v>0</v>
      </c>
      <c r="S59" s="61">
        <f>IF($H$9="","",
IF(OR($H$9="Corrupción",$H$9="Corrupción - LA/FT/FPADM",$H$9="Corrupción - Conflictos de Interés",$H$9="Corrupción en Trámites, OPAs y Consultas de Acceso a la Información Pública"),'6.Valoración Control Corrupción'!F59,'5. Valoración de Controles'!F59))</f>
        <v>0</v>
      </c>
      <c r="T59" s="61">
        <f>IF($H$9="","",
IF(OR($H$9="Corrupción",$H$9="Corrupción - LA/FT/FPADM",$H$9="Corrupción - Conflictos de Interés",$H$9="Corrupción en Trámites, OPAs y Consultas de Acceso a la Información Pública"),'6.Valoración Control Corrupción'!G59,'5. Valoración de Controles'!G59))</f>
        <v>0</v>
      </c>
      <c r="U59" s="61">
        <f>IF($H$9="","",
IF(OR($H$9="Corrupción",$H$9="Corrupción - LA/FT/FPADM",$H$9="Corrupción - Conflictos de Interés",$H$9="Corrupción en Trámites, OPAs y Consultas de Acceso a la Información Pública"),'6.Valoración Control Corrupción'!H59,'5. Valoración de Controles'!H59))</f>
        <v>0</v>
      </c>
      <c r="V59" s="61">
        <f>IF($H$9="","",
IF(OR($H$9="Corrupción",$H$9="Corrupción - LA/FT/FPADM",$H$9="Corrupción - Conflictos de Interés",$H$9="Corrupción en Trámites, OPAs y Consultas de Acceso a la Información Pública"),'6.Valoración Control Corrupción'!I59,'5. Valoración de Controles'!I59))</f>
        <v>0</v>
      </c>
      <c r="W59" s="61">
        <f>IF($H$9="","",
IF(OR($H$9="Corrupción",$H$9="Corrupción - LA/FT/FPADM",$H$9="Corrupción - Conflictos de Interés",$H$9="Corrupción en Trámites, OPAs y Consultas de Acceso a la Información Pública"),'6.Valoración Control Corrupción'!J59,'5. Valoración de Controles'!J59))</f>
        <v>0</v>
      </c>
      <c r="X59" s="35" t="str">
        <f>IF($H$9="","",
IF(OR($H$9="Corrupción",$H$9="Corrupción - LA/FT/FPADM",$H$9="Corrupción - LA/FT/FPADM",$H$9="Corrupción en Trámites, OPAs y Consultas de Acceso a la Información Pública"),"No Aplica",'5. Valoración de Controles'!L59))</f>
        <v>No Aplica</v>
      </c>
      <c r="Y59" s="35" t="str">
        <f>IF($H$9="","",
IF(OR($H$9="Corrupción",$H$9="Corrupción - LA/FT/FPADM",$H$9="Corrupción - LA/FT/FPADM",$H$9="Corrupción en Trámites, OPAs y Consultas de Acceso a la Información Pública"),"No Aplica",'5. Valoración de Controles'!M59))</f>
        <v>No Aplica</v>
      </c>
      <c r="Z59" s="35" t="str">
        <f>IF($H$9="","",
IF(OR($H$9="Corrupción",$H$9="Corrupción - LA/FT/FPADM",$H$9="Corrupción - LA/FT/FPADM",$H$9="Corrupción en Trámites, OPAs y Consultas de Acceso a la Información Pública"),"No Aplica",'5. Valoración de Controles'!N59))</f>
        <v>No Aplica</v>
      </c>
      <c r="AA59" s="35" t="str">
        <f>IF($H$9="","",
IF(OR($H$9="Corrupción",$H$9="Corrupción - LA/FT/FPADM",$H$9="Corrupción - LA/FT/FPADM",$H$9="Corrupción en Trámites, OPAs y Consultas de Acceso a la Información Pública"),"No Aplica",'5. Valoración de Controles'!O59))</f>
        <v>No Aplica</v>
      </c>
      <c r="AB59" s="35" t="str">
        <f>IF($H$9="","",
IF(OR($H$9="Corrupción",$H$9="Corrupción - LA/FT/FPADM",$H$9="Corrupción - LA/FT/FPADM",$H$9="Corrupción en Trámites, OPAs y Consultas de Acceso a la Información Pública"),"No Aplica",'5. Valoración de Controles'!P59))</f>
        <v>No Aplica</v>
      </c>
      <c r="AC59" s="35" t="str">
        <f>IF($H$9="","",
IF(OR($H$9="Corrupción",$H$9="Corrupción - LA/FT/FPADM",$H$9="Corrupción - LA/FT/FPADM",$H$9="Corrupción en Trámites, OPAs y Consultas de Acceso a la Información Pública"),"No Aplica",'5. Valoración de Controles'!Q59))</f>
        <v>No Aplica</v>
      </c>
      <c r="AD59" s="35" t="str">
        <f>IF($H$9="","",
IF(OR($H$9="Corrupción",$H$9="Corrupción - LA/FT/FPADM",$H$9="Corrupción - LA/FT/FPADM",$H$9="Corrupción en Trámites, OPAs y Consultas de Acceso a la Información Pública"),"No Aplica",'5. Valoración de Controles'!R59))</f>
        <v>No Aplica</v>
      </c>
      <c r="AE59" s="35" t="str">
        <f>IF($H$9="","",
IF(OR($H$9="Corrupción",$H$9="Corrupción - LA/FT/FPADM",$H$9="Corrupción - LA/FT/FPADM",$H$9="Corrupción en Trámites, OPAs y Consultas de Acceso a la Información Pública"),"No Aplica",'5. Valoración de Controles'!S59))</f>
        <v>No Aplica</v>
      </c>
      <c r="AF59" s="35" t="str">
        <f>IF($H$9="","",
IF(OR($H$9="Corrupción",$H$9="Corrupción - LA/FT/FPADM",$H$9="Corrupción - LA/FT/FPADM",$H$9="Corrupción en Trámites, OPAs y Consultas de Acceso a la Información Pública"),"No Aplica",'5. Valoración de Controles'!T59))</f>
        <v>No Aplica</v>
      </c>
      <c r="AG59" s="35" t="str">
        <f>IF($H$9="","",
IF(OR($H$9="Corrupción",$H$9="Corrupción - LA/FT/FPADM",$H$9="Corrupción - LA/FT/FPADM",$H$9="Corrupción en Trámites, OPAs y Consultas de Acceso a la Información Pública"),"No Aplica",'5. Valoración de Controles'!U59))</f>
        <v>No Aplica</v>
      </c>
      <c r="AH59" s="123"/>
      <c r="AI59" s="209"/>
      <c r="AJ59" s="123"/>
      <c r="AK59" s="209"/>
      <c r="AL59" s="121"/>
      <c r="AM59" s="125"/>
      <c r="AN59" s="208"/>
      <c r="AO59" s="210"/>
      <c r="AP59" s="122"/>
      <c r="AQ59" s="127"/>
      <c r="AR59" s="122"/>
    </row>
    <row r="60" spans="1:73" ht="31.5" customHeight="1" x14ac:dyDescent="0.3">
      <c r="A60" s="137">
        <v>18</v>
      </c>
      <c r="B60" s="127">
        <f>'2. Identificación del Riesgo'!B60:B62</f>
        <v>0</v>
      </c>
      <c r="C60" s="127" t="str">
        <f>IF('2. Identificación del Riesgo'!C60:C62="","",'2. Identificación del Riesgo'!C60:C62)</f>
        <v/>
      </c>
      <c r="D60" s="127" t="str">
        <f>IF('2. Identificación del Riesgo'!D60:D62="","",'2. Identificación del Riesgo'!D60:D62)</f>
        <v/>
      </c>
      <c r="E60" s="127" t="str">
        <f>IF('2. Identificación del Riesgo'!E60:E62="","",'2. Identificación del Riesgo'!E60:E62)</f>
        <v/>
      </c>
      <c r="F60" s="127" t="str">
        <f>IF('2. Identificación del Riesgo'!F60:F62="","",'2. Identificación del Riesgo'!F60:F62)</f>
        <v/>
      </c>
      <c r="G60" s="127" t="str">
        <f>IF('2. Identificación del Riesgo'!G60:G62="","",'2. Identificación del Riesgo'!G60:G62)</f>
        <v/>
      </c>
      <c r="H60" s="127" t="str">
        <f>IF('2. Identificación del Riesgo'!H60:H62="","",'2. Identificación del Riesgo'!H60:H62)</f>
        <v/>
      </c>
      <c r="I60" s="127" t="str">
        <f>IF('2. Identificación del Riesgo'!I60:I62="","",'2. Identificación del Riesgo'!I60:I62)</f>
        <v/>
      </c>
      <c r="J60" s="127" t="str">
        <f>IF('2. Identificación del Riesgo'!J60:J62="","",'2. Identificación del Riesgo'!J60:J62)</f>
        <v/>
      </c>
      <c r="K60" s="123" t="str">
        <f>'2. Identificación del Riesgo'!K60:K62</f>
        <v/>
      </c>
      <c r="L60" s="124" t="str">
        <f>'2. Identificación del Riesgo'!L60:L62</f>
        <v/>
      </c>
      <c r="M60" s="127"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123" t="str">
        <f>'2. Identificación del Riesgo'!N60:N62</f>
        <v/>
      </c>
      <c r="O60" s="124" t="str">
        <f>'2. Identificación del Riesgo'!O60:O62</f>
        <v/>
      </c>
      <c r="P60" s="121" t="str">
        <f>'2. Identificación del Riesgo'!P60:P62</f>
        <v/>
      </c>
      <c r="Q60" s="61">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0</v>
      </c>
      <c r="R60" s="61">
        <f>IF($H$9="","",
IF(OR($H$9="Corrupción",$H$9="Corrupción - LA/FT/FPADM",$H$9="Corrupción - Conflictos de Interés",$H$9="Corrupción en Trámites, OPAs y Consultas de Acceso a la Información Pública"),'6.Valoración Control Corrupción'!E60,'5. Valoración de Controles'!E60))</f>
        <v>0</v>
      </c>
      <c r="S60" s="61">
        <f>IF($H$9="","",
IF(OR($H$9="Corrupción",$H$9="Corrupción - LA/FT/FPADM",$H$9="Corrupción - Conflictos de Interés",$H$9="Corrupción en Trámites, OPAs y Consultas de Acceso a la Información Pública"),'6.Valoración Control Corrupción'!F60,'5. Valoración de Controles'!F60))</f>
        <v>0</v>
      </c>
      <c r="T60" s="61">
        <f>IF($H$9="","",
IF(OR($H$9="Corrupción",$H$9="Corrupción - LA/FT/FPADM",$H$9="Corrupción - Conflictos de Interés",$H$9="Corrupción en Trámites, OPAs y Consultas de Acceso a la Información Pública"),'6.Valoración Control Corrupción'!G60,'5. Valoración de Controles'!G60))</f>
        <v>0</v>
      </c>
      <c r="U60" s="61">
        <f>IF($H$9="","",
IF(OR($H$9="Corrupción",$H$9="Corrupción - LA/FT/FPADM",$H$9="Corrupción - Conflictos de Interés",$H$9="Corrupción en Trámites, OPAs y Consultas de Acceso a la Información Pública"),'6.Valoración Control Corrupción'!H60,'5. Valoración de Controles'!H60))</f>
        <v>0</v>
      </c>
      <c r="V60" s="61">
        <f>IF($H$9="","",
IF(OR($H$9="Corrupción",$H$9="Corrupción - LA/FT/FPADM",$H$9="Corrupción - Conflictos de Interés",$H$9="Corrupción en Trámites, OPAs y Consultas de Acceso a la Información Pública"),'6.Valoración Control Corrupción'!I60,'5. Valoración de Controles'!I60))</f>
        <v>0</v>
      </c>
      <c r="W60" s="61">
        <f>IF($H$9="","",
IF(OR($H$9="Corrupción",$H$9="Corrupción - LA/FT/FPADM",$H$9="Corrupción - Conflictos de Interés",$H$9="Corrupción en Trámites, OPAs y Consultas de Acceso a la Información Pública"),'6.Valoración Control Corrupción'!J60,'5. Valoración de Controles'!J60))</f>
        <v>0</v>
      </c>
      <c r="X60" s="35" t="str">
        <f>IF($H$9="","",
IF(OR($H$9="Corrupción",$H$9="Corrupción - LA/FT/FPADM",$H$9="Corrupción - LA/FT/FPADM",$H$9="Corrupción en Trámites, OPAs y Consultas de Acceso a la Información Pública"),"No Aplica",'5. Valoración de Controles'!L60))</f>
        <v>No Aplica</v>
      </c>
      <c r="Y60" s="35" t="str">
        <f>IF($H$9="","",
IF(OR($H$9="Corrupción",$H$9="Corrupción - LA/FT/FPADM",$H$9="Corrupción - LA/FT/FPADM",$H$9="Corrupción en Trámites, OPAs y Consultas de Acceso a la Información Pública"),"No Aplica",'5. Valoración de Controles'!M60))</f>
        <v>No Aplica</v>
      </c>
      <c r="Z60" s="35" t="str">
        <f>IF($H$9="","",
IF(OR($H$9="Corrupción",$H$9="Corrupción - LA/FT/FPADM",$H$9="Corrupción - LA/FT/FPADM",$H$9="Corrupción en Trámites, OPAs y Consultas de Acceso a la Información Pública"),"No Aplica",'5. Valoración de Controles'!N60))</f>
        <v>No Aplica</v>
      </c>
      <c r="AA60" s="35" t="str">
        <f>IF($H$9="","",
IF(OR($H$9="Corrupción",$H$9="Corrupción - LA/FT/FPADM",$H$9="Corrupción - LA/FT/FPADM",$H$9="Corrupción en Trámites, OPAs y Consultas de Acceso a la Información Pública"),"No Aplica",'5. Valoración de Controles'!O60))</f>
        <v>No Aplica</v>
      </c>
      <c r="AB60" s="35" t="str">
        <f>IF($H$9="","",
IF(OR($H$9="Corrupción",$H$9="Corrupción - LA/FT/FPADM",$H$9="Corrupción - LA/FT/FPADM",$H$9="Corrupción en Trámites, OPAs y Consultas de Acceso a la Información Pública"),"No Aplica",'5. Valoración de Controles'!P60))</f>
        <v>No Aplica</v>
      </c>
      <c r="AC60" s="35" t="str">
        <f>IF($H$9="","",
IF(OR($H$9="Corrupción",$H$9="Corrupción - LA/FT/FPADM",$H$9="Corrupción - LA/FT/FPADM",$H$9="Corrupción en Trámites, OPAs y Consultas de Acceso a la Información Pública"),"No Aplica",'5. Valoración de Controles'!Q60))</f>
        <v>No Aplica</v>
      </c>
      <c r="AD60" s="35" t="str">
        <f>IF($H$9="","",
IF(OR($H$9="Corrupción",$H$9="Corrupción - LA/FT/FPADM",$H$9="Corrupción - LA/FT/FPADM",$H$9="Corrupción en Trámites, OPAs y Consultas de Acceso a la Información Pública"),"No Aplica",'5. Valoración de Controles'!R60))</f>
        <v>No Aplica</v>
      </c>
      <c r="AE60" s="35" t="str">
        <f>IF($H$9="","",
IF(OR($H$9="Corrupción",$H$9="Corrupción - LA/FT/FPADM",$H$9="Corrupción - LA/FT/FPADM",$H$9="Corrupción en Trámites, OPAs y Consultas de Acceso a la Información Pública"),"No Aplica",'5. Valoración de Controles'!S60))</f>
        <v>No Aplica</v>
      </c>
      <c r="AF60" s="35" t="str">
        <f>IF($H$9="","",
IF(OR($H$9="Corrupción",$H$9="Corrupción - LA/FT/FPADM",$H$9="Corrupción - LA/FT/FPADM",$H$9="Corrupción en Trámites, OPAs y Consultas de Acceso a la Información Pública"),"No Aplica",'5. Valoración de Controles'!T60))</f>
        <v>No Aplica</v>
      </c>
      <c r="AG60" s="35" t="str">
        <f>IF($H$9="","",
IF(OR($H$9="Corrupción",$H$9="Corrupción - LA/FT/FPADM",$H$9="Corrupción - LA/FT/FPADM",$H$9="Corrupción en Trámites, OPAs y Consultas de Acceso a la Información Pública"),"No Aplica",'5. Valoración de Controles'!U60))</f>
        <v>No Aplica</v>
      </c>
      <c r="AH60" s="123"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209"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123"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209"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121" t="str">
        <f t="shared" ref="AL60" si="47">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25"/>
      <c r="AN60" s="208" t="str">
        <f t="shared" ref="AN60" si="48">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210"/>
      <c r="AP60" s="211"/>
      <c r="AQ60" s="207" t="str">
        <f t="shared" ref="AQ60" si="49">IF(AO60="","","∑ Peso porcentual de cada acción definida")</f>
        <v/>
      </c>
      <c r="AR60" s="122"/>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row>
    <row r="61" spans="1:73" ht="31.5" customHeight="1" x14ac:dyDescent="0.3">
      <c r="A61" s="137"/>
      <c r="B61" s="127"/>
      <c r="C61" s="127"/>
      <c r="D61" s="127"/>
      <c r="E61" s="127"/>
      <c r="F61" s="127"/>
      <c r="G61" s="127"/>
      <c r="H61" s="127"/>
      <c r="I61" s="127"/>
      <c r="J61" s="127"/>
      <c r="K61" s="123"/>
      <c r="L61" s="124"/>
      <c r="M61" s="127"/>
      <c r="N61" s="123"/>
      <c r="O61" s="124"/>
      <c r="P61" s="121"/>
      <c r="Q61" s="61">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0</v>
      </c>
      <c r="R61" s="61">
        <f>IF($H$9="","",
IF(OR($H$9="Corrupción",$H$9="Corrupción - LA/FT/FPADM",$H$9="Corrupción - Conflictos de Interés",$H$9="Corrupción en Trámites, OPAs y Consultas de Acceso a la Información Pública"),'6.Valoración Control Corrupción'!E61,'5. Valoración de Controles'!E61))</f>
        <v>0</v>
      </c>
      <c r="S61" s="61">
        <f>IF($H$9="","",
IF(OR($H$9="Corrupción",$H$9="Corrupción - LA/FT/FPADM",$H$9="Corrupción - Conflictos de Interés",$H$9="Corrupción en Trámites, OPAs y Consultas de Acceso a la Información Pública"),'6.Valoración Control Corrupción'!F61,'5. Valoración de Controles'!F61))</f>
        <v>0</v>
      </c>
      <c r="T61" s="61">
        <f>IF($H$9="","",
IF(OR($H$9="Corrupción",$H$9="Corrupción - LA/FT/FPADM",$H$9="Corrupción - Conflictos de Interés",$H$9="Corrupción en Trámites, OPAs y Consultas de Acceso a la Información Pública"),'6.Valoración Control Corrupción'!G61,'5. Valoración de Controles'!G61))</f>
        <v>0</v>
      </c>
      <c r="U61" s="61">
        <f>IF($H$9="","",
IF(OR($H$9="Corrupción",$H$9="Corrupción - LA/FT/FPADM",$H$9="Corrupción - Conflictos de Interés",$H$9="Corrupción en Trámites, OPAs y Consultas de Acceso a la Información Pública"),'6.Valoración Control Corrupción'!H61,'5. Valoración de Controles'!H61))</f>
        <v>0</v>
      </c>
      <c r="V61" s="61">
        <f>IF($H$9="","",
IF(OR($H$9="Corrupción",$H$9="Corrupción - LA/FT/FPADM",$H$9="Corrupción - Conflictos de Interés",$H$9="Corrupción en Trámites, OPAs y Consultas de Acceso a la Información Pública"),'6.Valoración Control Corrupción'!I61,'5. Valoración de Controles'!I61))</f>
        <v>0</v>
      </c>
      <c r="W61" s="61">
        <f>IF($H$9="","",
IF(OR($H$9="Corrupción",$H$9="Corrupción - LA/FT/FPADM",$H$9="Corrupción - Conflictos de Interés",$H$9="Corrupción en Trámites, OPAs y Consultas de Acceso a la Información Pública"),'6.Valoración Control Corrupción'!J61,'5. Valoración de Controles'!J61))</f>
        <v>0</v>
      </c>
      <c r="X61" s="35" t="str">
        <f>IF($H$9="","",
IF(OR($H$9="Corrupción",$H$9="Corrupción - LA/FT/FPADM",$H$9="Corrupción - LA/FT/FPADM",$H$9="Corrupción en Trámites, OPAs y Consultas de Acceso a la Información Pública"),"No Aplica",'5. Valoración de Controles'!L61))</f>
        <v>No Aplica</v>
      </c>
      <c r="Y61" s="35" t="str">
        <f>IF($H$9="","",
IF(OR($H$9="Corrupción",$H$9="Corrupción - LA/FT/FPADM",$H$9="Corrupción - LA/FT/FPADM",$H$9="Corrupción en Trámites, OPAs y Consultas de Acceso a la Información Pública"),"No Aplica",'5. Valoración de Controles'!M61))</f>
        <v>No Aplica</v>
      </c>
      <c r="Z61" s="35" t="str">
        <f>IF($H$9="","",
IF(OR($H$9="Corrupción",$H$9="Corrupción - LA/FT/FPADM",$H$9="Corrupción - LA/FT/FPADM",$H$9="Corrupción en Trámites, OPAs y Consultas de Acceso a la Información Pública"),"No Aplica",'5. Valoración de Controles'!N61))</f>
        <v>No Aplica</v>
      </c>
      <c r="AA61" s="35" t="str">
        <f>IF($H$9="","",
IF(OR($H$9="Corrupción",$H$9="Corrupción - LA/FT/FPADM",$H$9="Corrupción - LA/FT/FPADM",$H$9="Corrupción en Trámites, OPAs y Consultas de Acceso a la Información Pública"),"No Aplica",'5. Valoración de Controles'!O61))</f>
        <v>No Aplica</v>
      </c>
      <c r="AB61" s="35" t="str">
        <f>IF($H$9="","",
IF(OR($H$9="Corrupción",$H$9="Corrupción - LA/FT/FPADM",$H$9="Corrupción - LA/FT/FPADM",$H$9="Corrupción en Trámites, OPAs y Consultas de Acceso a la Información Pública"),"No Aplica",'5. Valoración de Controles'!P61))</f>
        <v>No Aplica</v>
      </c>
      <c r="AC61" s="35" t="str">
        <f>IF($H$9="","",
IF(OR($H$9="Corrupción",$H$9="Corrupción - LA/FT/FPADM",$H$9="Corrupción - LA/FT/FPADM",$H$9="Corrupción en Trámites, OPAs y Consultas de Acceso a la Información Pública"),"No Aplica",'5. Valoración de Controles'!Q61))</f>
        <v>No Aplica</v>
      </c>
      <c r="AD61" s="35" t="str">
        <f>IF($H$9="","",
IF(OR($H$9="Corrupción",$H$9="Corrupción - LA/FT/FPADM",$H$9="Corrupción - LA/FT/FPADM",$H$9="Corrupción en Trámites, OPAs y Consultas de Acceso a la Información Pública"),"No Aplica",'5. Valoración de Controles'!R61))</f>
        <v>No Aplica</v>
      </c>
      <c r="AE61" s="35" t="str">
        <f>IF($H$9="","",
IF(OR($H$9="Corrupción",$H$9="Corrupción - LA/FT/FPADM",$H$9="Corrupción - LA/FT/FPADM",$H$9="Corrupción en Trámites, OPAs y Consultas de Acceso a la Información Pública"),"No Aplica",'5. Valoración de Controles'!S61))</f>
        <v>No Aplica</v>
      </c>
      <c r="AF61" s="35" t="str">
        <f>IF($H$9="","",
IF(OR($H$9="Corrupción",$H$9="Corrupción - LA/FT/FPADM",$H$9="Corrupción - LA/FT/FPADM",$H$9="Corrupción en Trámites, OPAs y Consultas de Acceso a la Información Pública"),"No Aplica",'5. Valoración de Controles'!T61))</f>
        <v>No Aplica</v>
      </c>
      <c r="AG61" s="35" t="str">
        <f>IF($H$9="","",
IF(OR($H$9="Corrupción",$H$9="Corrupción - LA/FT/FPADM",$H$9="Corrupción - LA/FT/FPADM",$H$9="Corrupción en Trámites, OPAs y Consultas de Acceso a la Información Pública"),"No Aplica",'5. Valoración de Controles'!U61))</f>
        <v>No Aplica</v>
      </c>
      <c r="AH61" s="123"/>
      <c r="AI61" s="209"/>
      <c r="AJ61" s="123"/>
      <c r="AK61" s="209"/>
      <c r="AL61" s="121"/>
      <c r="AM61" s="125"/>
      <c r="AN61" s="208"/>
      <c r="AO61" s="210"/>
      <c r="AP61" s="122"/>
      <c r="AQ61" s="127"/>
      <c r="AR61" s="122"/>
    </row>
    <row r="62" spans="1:73" ht="31.5" customHeight="1" x14ac:dyDescent="0.3">
      <c r="A62" s="137"/>
      <c r="B62" s="127"/>
      <c r="C62" s="127"/>
      <c r="D62" s="127"/>
      <c r="E62" s="127"/>
      <c r="F62" s="127"/>
      <c r="G62" s="127"/>
      <c r="H62" s="127"/>
      <c r="I62" s="127"/>
      <c r="J62" s="127"/>
      <c r="K62" s="123"/>
      <c r="L62" s="124"/>
      <c r="M62" s="127"/>
      <c r="N62" s="123"/>
      <c r="O62" s="124"/>
      <c r="P62" s="121"/>
      <c r="Q62" s="61">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0</v>
      </c>
      <c r="R62" s="61">
        <f>IF($H$9="","",
IF(OR($H$9="Corrupción",$H$9="Corrupción - LA/FT/FPADM",$H$9="Corrupción - Conflictos de Interés",$H$9="Corrupción en Trámites, OPAs y Consultas de Acceso a la Información Pública"),'6.Valoración Control Corrupción'!E62,'5. Valoración de Controles'!E62))</f>
        <v>0</v>
      </c>
      <c r="S62" s="61">
        <f>IF($H$9="","",
IF(OR($H$9="Corrupción",$H$9="Corrupción - LA/FT/FPADM",$H$9="Corrupción - Conflictos de Interés",$H$9="Corrupción en Trámites, OPAs y Consultas de Acceso a la Información Pública"),'6.Valoración Control Corrupción'!F62,'5. Valoración de Controles'!F62))</f>
        <v>0</v>
      </c>
      <c r="T62" s="61">
        <f>IF($H$9="","",
IF(OR($H$9="Corrupción",$H$9="Corrupción - LA/FT/FPADM",$H$9="Corrupción - Conflictos de Interés",$H$9="Corrupción en Trámites, OPAs y Consultas de Acceso a la Información Pública"),'6.Valoración Control Corrupción'!G62,'5. Valoración de Controles'!G62))</f>
        <v>0</v>
      </c>
      <c r="U62" s="61">
        <f>IF($H$9="","",
IF(OR($H$9="Corrupción",$H$9="Corrupción - LA/FT/FPADM",$H$9="Corrupción - Conflictos de Interés",$H$9="Corrupción en Trámites, OPAs y Consultas de Acceso a la Información Pública"),'6.Valoración Control Corrupción'!H62,'5. Valoración de Controles'!H62))</f>
        <v>0</v>
      </c>
      <c r="V62" s="61">
        <f>IF($H$9="","",
IF(OR($H$9="Corrupción",$H$9="Corrupción - LA/FT/FPADM",$H$9="Corrupción - Conflictos de Interés",$H$9="Corrupción en Trámites, OPAs y Consultas de Acceso a la Información Pública"),'6.Valoración Control Corrupción'!I62,'5. Valoración de Controles'!I62))</f>
        <v>0</v>
      </c>
      <c r="W62" s="61">
        <f>IF($H$9="","",
IF(OR($H$9="Corrupción",$H$9="Corrupción - LA/FT/FPADM",$H$9="Corrupción - Conflictos de Interés",$H$9="Corrupción en Trámites, OPAs y Consultas de Acceso a la Información Pública"),'6.Valoración Control Corrupción'!J62,'5. Valoración de Controles'!J62))</f>
        <v>0</v>
      </c>
      <c r="X62" s="35" t="str">
        <f>IF($H$9="","",
IF(OR($H$9="Corrupción",$H$9="Corrupción - LA/FT/FPADM",$H$9="Corrupción - LA/FT/FPADM",$H$9="Corrupción en Trámites, OPAs y Consultas de Acceso a la Información Pública"),"No Aplica",'5. Valoración de Controles'!L62))</f>
        <v>No Aplica</v>
      </c>
      <c r="Y62" s="35" t="str">
        <f>IF($H$9="","",
IF(OR($H$9="Corrupción",$H$9="Corrupción - LA/FT/FPADM",$H$9="Corrupción - LA/FT/FPADM",$H$9="Corrupción en Trámites, OPAs y Consultas de Acceso a la Información Pública"),"No Aplica",'5. Valoración de Controles'!M62))</f>
        <v>No Aplica</v>
      </c>
      <c r="Z62" s="35" t="str">
        <f>IF($H$9="","",
IF(OR($H$9="Corrupción",$H$9="Corrupción - LA/FT/FPADM",$H$9="Corrupción - LA/FT/FPADM",$H$9="Corrupción en Trámites, OPAs y Consultas de Acceso a la Información Pública"),"No Aplica",'5. Valoración de Controles'!N62))</f>
        <v>No Aplica</v>
      </c>
      <c r="AA62" s="35" t="str">
        <f>IF($H$9="","",
IF(OR($H$9="Corrupción",$H$9="Corrupción - LA/FT/FPADM",$H$9="Corrupción - LA/FT/FPADM",$H$9="Corrupción en Trámites, OPAs y Consultas de Acceso a la Información Pública"),"No Aplica",'5. Valoración de Controles'!O62))</f>
        <v>No Aplica</v>
      </c>
      <c r="AB62" s="35" t="str">
        <f>IF($H$9="","",
IF(OR($H$9="Corrupción",$H$9="Corrupción - LA/FT/FPADM",$H$9="Corrupción - LA/FT/FPADM",$H$9="Corrupción en Trámites, OPAs y Consultas de Acceso a la Información Pública"),"No Aplica",'5. Valoración de Controles'!P62))</f>
        <v>No Aplica</v>
      </c>
      <c r="AC62" s="35" t="str">
        <f>IF($H$9="","",
IF(OR($H$9="Corrupción",$H$9="Corrupción - LA/FT/FPADM",$H$9="Corrupción - LA/FT/FPADM",$H$9="Corrupción en Trámites, OPAs y Consultas de Acceso a la Información Pública"),"No Aplica",'5. Valoración de Controles'!Q62))</f>
        <v>No Aplica</v>
      </c>
      <c r="AD62" s="35" t="str">
        <f>IF($H$9="","",
IF(OR($H$9="Corrupción",$H$9="Corrupción - LA/FT/FPADM",$H$9="Corrupción - LA/FT/FPADM",$H$9="Corrupción en Trámites, OPAs y Consultas de Acceso a la Información Pública"),"No Aplica",'5. Valoración de Controles'!R62))</f>
        <v>No Aplica</v>
      </c>
      <c r="AE62" s="35" t="str">
        <f>IF($H$9="","",
IF(OR($H$9="Corrupción",$H$9="Corrupción - LA/FT/FPADM",$H$9="Corrupción - LA/FT/FPADM",$H$9="Corrupción en Trámites, OPAs y Consultas de Acceso a la Información Pública"),"No Aplica",'5. Valoración de Controles'!S62))</f>
        <v>No Aplica</v>
      </c>
      <c r="AF62" s="35" t="str">
        <f>IF($H$9="","",
IF(OR($H$9="Corrupción",$H$9="Corrupción - LA/FT/FPADM",$H$9="Corrupción - LA/FT/FPADM",$H$9="Corrupción en Trámites, OPAs y Consultas de Acceso a la Información Pública"),"No Aplica",'5. Valoración de Controles'!T62))</f>
        <v>No Aplica</v>
      </c>
      <c r="AG62" s="35" t="str">
        <f>IF($H$9="","",
IF(OR($H$9="Corrupción",$H$9="Corrupción - LA/FT/FPADM",$H$9="Corrupción - LA/FT/FPADM",$H$9="Corrupción en Trámites, OPAs y Consultas de Acceso a la Información Pública"),"No Aplica",'5. Valoración de Controles'!U62))</f>
        <v>No Aplica</v>
      </c>
      <c r="AH62" s="123"/>
      <c r="AI62" s="209"/>
      <c r="AJ62" s="123"/>
      <c r="AK62" s="209"/>
      <c r="AL62" s="121"/>
      <c r="AM62" s="125"/>
      <c r="AN62" s="208"/>
      <c r="AO62" s="210"/>
      <c r="AP62" s="122"/>
      <c r="AQ62" s="127"/>
      <c r="AR62" s="122"/>
    </row>
    <row r="63" spans="1:73" ht="31.5" customHeight="1" x14ac:dyDescent="0.3">
      <c r="A63" s="137">
        <v>19</v>
      </c>
      <c r="B63" s="127">
        <f>'2. Identificación del Riesgo'!B63:B65</f>
        <v>0</v>
      </c>
      <c r="C63" s="127" t="str">
        <f>IF('2. Identificación del Riesgo'!C63:C65="","",'2. Identificación del Riesgo'!C63:C65)</f>
        <v/>
      </c>
      <c r="D63" s="127" t="str">
        <f>IF('2. Identificación del Riesgo'!D63:D65="","",'2. Identificación del Riesgo'!D63:D65)</f>
        <v/>
      </c>
      <c r="E63" s="127" t="str">
        <f>IF('2. Identificación del Riesgo'!E63:E65="","",'2. Identificación del Riesgo'!E63:E65)</f>
        <v/>
      </c>
      <c r="F63" s="127" t="str">
        <f>IF('2. Identificación del Riesgo'!F63:F65="","",'2. Identificación del Riesgo'!F63:F65)</f>
        <v/>
      </c>
      <c r="G63" s="127" t="str">
        <f>IF('2. Identificación del Riesgo'!G63:G65="","",'2. Identificación del Riesgo'!G63:G65)</f>
        <v/>
      </c>
      <c r="H63" s="127" t="str">
        <f>IF('2. Identificación del Riesgo'!H63:H65="","",'2. Identificación del Riesgo'!H63:H65)</f>
        <v/>
      </c>
      <c r="I63" s="127" t="str">
        <f>IF('2. Identificación del Riesgo'!I63:I65="","",'2. Identificación del Riesgo'!I63:I65)</f>
        <v/>
      </c>
      <c r="J63" s="127" t="str">
        <f>IF('2. Identificación del Riesgo'!J63:J65="","",'2. Identificación del Riesgo'!J63:J65)</f>
        <v/>
      </c>
      <c r="K63" s="123" t="str">
        <f>'2. Identificación del Riesgo'!K63:K65</f>
        <v/>
      </c>
      <c r="L63" s="124" t="str">
        <f>'2. Identificación del Riesgo'!L63:L65</f>
        <v/>
      </c>
      <c r="M63" s="127"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123" t="str">
        <f>'2. Identificación del Riesgo'!N63:N65</f>
        <v/>
      </c>
      <c r="O63" s="124" t="str">
        <f>'2. Identificación del Riesgo'!O63:O65</f>
        <v/>
      </c>
      <c r="P63" s="121" t="str">
        <f>'2. Identificación del Riesgo'!P63:P65</f>
        <v/>
      </c>
      <c r="Q63" s="61">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0</v>
      </c>
      <c r="R63" s="61">
        <f>IF($H$9="","",
IF(OR($H$9="Corrupción",$H$9="Corrupción - LA/FT/FPADM",$H$9="Corrupción - Conflictos de Interés",$H$9="Corrupción en Trámites, OPAs y Consultas de Acceso a la Información Pública"),'6.Valoración Control Corrupción'!E63,'5. Valoración de Controles'!E63))</f>
        <v>0</v>
      </c>
      <c r="S63" s="61">
        <f>IF($H$9="","",
IF(OR($H$9="Corrupción",$H$9="Corrupción - LA/FT/FPADM",$H$9="Corrupción - Conflictos de Interés",$H$9="Corrupción en Trámites, OPAs y Consultas de Acceso a la Información Pública"),'6.Valoración Control Corrupción'!F63,'5. Valoración de Controles'!F63))</f>
        <v>0</v>
      </c>
      <c r="T63" s="61">
        <f>IF($H$9="","",
IF(OR($H$9="Corrupción",$H$9="Corrupción - LA/FT/FPADM",$H$9="Corrupción - Conflictos de Interés",$H$9="Corrupción en Trámites, OPAs y Consultas de Acceso a la Información Pública"),'6.Valoración Control Corrupción'!G63,'5. Valoración de Controles'!G63))</f>
        <v>0</v>
      </c>
      <c r="U63" s="61">
        <f>IF($H$9="","",
IF(OR($H$9="Corrupción",$H$9="Corrupción - LA/FT/FPADM",$H$9="Corrupción - Conflictos de Interés",$H$9="Corrupción en Trámites, OPAs y Consultas de Acceso a la Información Pública"),'6.Valoración Control Corrupción'!H63,'5. Valoración de Controles'!H63))</f>
        <v>0</v>
      </c>
      <c r="V63" s="61">
        <f>IF($H$9="","",
IF(OR($H$9="Corrupción",$H$9="Corrupción - LA/FT/FPADM",$H$9="Corrupción - Conflictos de Interés",$H$9="Corrupción en Trámites, OPAs y Consultas de Acceso a la Información Pública"),'6.Valoración Control Corrupción'!I63,'5. Valoración de Controles'!I63))</f>
        <v>0</v>
      </c>
      <c r="W63" s="61">
        <f>IF($H$9="","",
IF(OR($H$9="Corrupción",$H$9="Corrupción - LA/FT/FPADM",$H$9="Corrupción - Conflictos de Interés",$H$9="Corrupción en Trámites, OPAs y Consultas de Acceso a la Información Pública"),'6.Valoración Control Corrupción'!J63,'5. Valoración de Controles'!J63))</f>
        <v>0</v>
      </c>
      <c r="X63" s="35" t="str">
        <f>IF($H$9="","",
IF(OR($H$9="Corrupción",$H$9="Corrupción - LA/FT/FPADM",$H$9="Corrupción - LA/FT/FPADM",$H$9="Corrupción en Trámites, OPAs y Consultas de Acceso a la Información Pública"),"No Aplica",'5. Valoración de Controles'!L63))</f>
        <v>No Aplica</v>
      </c>
      <c r="Y63" s="35" t="str">
        <f>IF($H$9="","",
IF(OR($H$9="Corrupción",$H$9="Corrupción - LA/FT/FPADM",$H$9="Corrupción - LA/FT/FPADM",$H$9="Corrupción en Trámites, OPAs y Consultas de Acceso a la Información Pública"),"No Aplica",'5. Valoración de Controles'!M63))</f>
        <v>No Aplica</v>
      </c>
      <c r="Z63" s="35" t="str">
        <f>IF($H$9="","",
IF(OR($H$9="Corrupción",$H$9="Corrupción - LA/FT/FPADM",$H$9="Corrupción - LA/FT/FPADM",$H$9="Corrupción en Trámites, OPAs y Consultas de Acceso a la Información Pública"),"No Aplica",'5. Valoración de Controles'!N63))</f>
        <v>No Aplica</v>
      </c>
      <c r="AA63" s="35" t="str">
        <f>IF($H$9="","",
IF(OR($H$9="Corrupción",$H$9="Corrupción - LA/FT/FPADM",$H$9="Corrupción - LA/FT/FPADM",$H$9="Corrupción en Trámites, OPAs y Consultas de Acceso a la Información Pública"),"No Aplica",'5. Valoración de Controles'!O63))</f>
        <v>No Aplica</v>
      </c>
      <c r="AB63" s="35" t="str">
        <f>IF($H$9="","",
IF(OR($H$9="Corrupción",$H$9="Corrupción - LA/FT/FPADM",$H$9="Corrupción - LA/FT/FPADM",$H$9="Corrupción en Trámites, OPAs y Consultas de Acceso a la Información Pública"),"No Aplica",'5. Valoración de Controles'!P63))</f>
        <v>No Aplica</v>
      </c>
      <c r="AC63" s="35" t="str">
        <f>IF($H$9="","",
IF(OR($H$9="Corrupción",$H$9="Corrupción - LA/FT/FPADM",$H$9="Corrupción - LA/FT/FPADM",$H$9="Corrupción en Trámites, OPAs y Consultas de Acceso a la Información Pública"),"No Aplica",'5. Valoración de Controles'!Q63))</f>
        <v>No Aplica</v>
      </c>
      <c r="AD63" s="35" t="str">
        <f>IF($H$9="","",
IF(OR($H$9="Corrupción",$H$9="Corrupción - LA/FT/FPADM",$H$9="Corrupción - LA/FT/FPADM",$H$9="Corrupción en Trámites, OPAs y Consultas de Acceso a la Información Pública"),"No Aplica",'5. Valoración de Controles'!R63))</f>
        <v>No Aplica</v>
      </c>
      <c r="AE63" s="35" t="str">
        <f>IF($H$9="","",
IF(OR($H$9="Corrupción",$H$9="Corrupción - LA/FT/FPADM",$H$9="Corrupción - LA/FT/FPADM",$H$9="Corrupción en Trámites, OPAs y Consultas de Acceso a la Información Pública"),"No Aplica",'5. Valoración de Controles'!S63))</f>
        <v>No Aplica</v>
      </c>
      <c r="AF63" s="35" t="str">
        <f>IF($H$9="","",
IF(OR($H$9="Corrupción",$H$9="Corrupción - LA/FT/FPADM",$H$9="Corrupción - LA/FT/FPADM",$H$9="Corrupción en Trámites, OPAs y Consultas de Acceso a la Información Pública"),"No Aplica",'5. Valoración de Controles'!T63))</f>
        <v>No Aplica</v>
      </c>
      <c r="AG63" s="35" t="str">
        <f>IF($H$9="","",
IF(OR($H$9="Corrupción",$H$9="Corrupción - LA/FT/FPADM",$H$9="Corrupción - LA/FT/FPADM",$H$9="Corrupción en Trámites, OPAs y Consultas de Acceso a la Información Pública"),"No Aplica",'5. Valoración de Controles'!U63))</f>
        <v>No Aplica</v>
      </c>
      <c r="AH63" s="123"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209"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123"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209"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121" t="str">
        <f t="shared" ref="AL63" si="50">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25"/>
      <c r="AN63" s="208" t="str">
        <f t="shared" ref="AN63" si="51">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210"/>
      <c r="AP63" s="211"/>
      <c r="AQ63" s="207" t="str">
        <f t="shared" ref="AQ63" si="52">IF(AO63="","","∑ Peso porcentual de cada acción definida")</f>
        <v/>
      </c>
      <c r="AR63" s="122"/>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row>
    <row r="64" spans="1:73" ht="31.5" customHeight="1" x14ac:dyDescent="0.3">
      <c r="A64" s="137"/>
      <c r="B64" s="127"/>
      <c r="C64" s="127"/>
      <c r="D64" s="127"/>
      <c r="E64" s="127"/>
      <c r="F64" s="127"/>
      <c r="G64" s="127"/>
      <c r="H64" s="127"/>
      <c r="I64" s="127"/>
      <c r="J64" s="127"/>
      <c r="K64" s="123"/>
      <c r="L64" s="124"/>
      <c r="M64" s="127"/>
      <c r="N64" s="123"/>
      <c r="O64" s="124"/>
      <c r="P64" s="121"/>
      <c r="Q64" s="61">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0</v>
      </c>
      <c r="R64" s="61">
        <f>IF($H$9="","",
IF(OR($H$9="Corrupción",$H$9="Corrupción - LA/FT/FPADM",$H$9="Corrupción - Conflictos de Interés",$H$9="Corrupción en Trámites, OPAs y Consultas de Acceso a la Información Pública"),'6.Valoración Control Corrupción'!E64,'5. Valoración de Controles'!E64))</f>
        <v>0</v>
      </c>
      <c r="S64" s="61">
        <f>IF($H$9="","",
IF(OR($H$9="Corrupción",$H$9="Corrupción - LA/FT/FPADM",$H$9="Corrupción - Conflictos de Interés",$H$9="Corrupción en Trámites, OPAs y Consultas de Acceso a la Información Pública"),'6.Valoración Control Corrupción'!F64,'5. Valoración de Controles'!F64))</f>
        <v>0</v>
      </c>
      <c r="T64" s="61">
        <f>IF($H$9="","",
IF(OR($H$9="Corrupción",$H$9="Corrupción - LA/FT/FPADM",$H$9="Corrupción - Conflictos de Interés",$H$9="Corrupción en Trámites, OPAs y Consultas de Acceso a la Información Pública"),'6.Valoración Control Corrupción'!G64,'5. Valoración de Controles'!G64))</f>
        <v>0</v>
      </c>
      <c r="U64" s="61">
        <f>IF($H$9="","",
IF(OR($H$9="Corrupción",$H$9="Corrupción - LA/FT/FPADM",$H$9="Corrupción - Conflictos de Interés",$H$9="Corrupción en Trámites, OPAs y Consultas de Acceso a la Información Pública"),'6.Valoración Control Corrupción'!H64,'5. Valoración de Controles'!H64))</f>
        <v>0</v>
      </c>
      <c r="V64" s="61">
        <f>IF($H$9="","",
IF(OR($H$9="Corrupción",$H$9="Corrupción - LA/FT/FPADM",$H$9="Corrupción - Conflictos de Interés",$H$9="Corrupción en Trámites, OPAs y Consultas de Acceso a la Información Pública"),'6.Valoración Control Corrupción'!I64,'5. Valoración de Controles'!I64))</f>
        <v>0</v>
      </c>
      <c r="W64" s="61">
        <f>IF($H$9="","",
IF(OR($H$9="Corrupción",$H$9="Corrupción - LA/FT/FPADM",$H$9="Corrupción - Conflictos de Interés",$H$9="Corrupción en Trámites, OPAs y Consultas de Acceso a la Información Pública"),'6.Valoración Control Corrupción'!J64,'5. Valoración de Controles'!J64))</f>
        <v>0</v>
      </c>
      <c r="X64" s="35" t="str">
        <f>IF($H$9="","",
IF(OR($H$9="Corrupción",$H$9="Corrupción - LA/FT/FPADM",$H$9="Corrupción - LA/FT/FPADM",$H$9="Corrupción en Trámites, OPAs y Consultas de Acceso a la Información Pública"),"No Aplica",'5. Valoración de Controles'!L64))</f>
        <v>No Aplica</v>
      </c>
      <c r="Y64" s="35" t="str">
        <f>IF($H$9="","",
IF(OR($H$9="Corrupción",$H$9="Corrupción - LA/FT/FPADM",$H$9="Corrupción - LA/FT/FPADM",$H$9="Corrupción en Trámites, OPAs y Consultas de Acceso a la Información Pública"),"No Aplica",'5. Valoración de Controles'!M64))</f>
        <v>No Aplica</v>
      </c>
      <c r="Z64" s="35" t="str">
        <f>IF($H$9="","",
IF(OR($H$9="Corrupción",$H$9="Corrupción - LA/FT/FPADM",$H$9="Corrupción - LA/FT/FPADM",$H$9="Corrupción en Trámites, OPAs y Consultas de Acceso a la Información Pública"),"No Aplica",'5. Valoración de Controles'!N64))</f>
        <v>No Aplica</v>
      </c>
      <c r="AA64" s="35" t="str">
        <f>IF($H$9="","",
IF(OR($H$9="Corrupción",$H$9="Corrupción - LA/FT/FPADM",$H$9="Corrupción - LA/FT/FPADM",$H$9="Corrupción en Trámites, OPAs y Consultas de Acceso a la Información Pública"),"No Aplica",'5. Valoración de Controles'!O64))</f>
        <v>No Aplica</v>
      </c>
      <c r="AB64" s="35" t="str">
        <f>IF($H$9="","",
IF(OR($H$9="Corrupción",$H$9="Corrupción - LA/FT/FPADM",$H$9="Corrupción - LA/FT/FPADM",$H$9="Corrupción en Trámites, OPAs y Consultas de Acceso a la Información Pública"),"No Aplica",'5. Valoración de Controles'!P64))</f>
        <v>No Aplica</v>
      </c>
      <c r="AC64" s="35" t="str">
        <f>IF($H$9="","",
IF(OR($H$9="Corrupción",$H$9="Corrupción - LA/FT/FPADM",$H$9="Corrupción - LA/FT/FPADM",$H$9="Corrupción en Trámites, OPAs y Consultas de Acceso a la Información Pública"),"No Aplica",'5. Valoración de Controles'!Q64))</f>
        <v>No Aplica</v>
      </c>
      <c r="AD64" s="35" t="str">
        <f>IF($H$9="","",
IF(OR($H$9="Corrupción",$H$9="Corrupción - LA/FT/FPADM",$H$9="Corrupción - LA/FT/FPADM",$H$9="Corrupción en Trámites, OPAs y Consultas de Acceso a la Información Pública"),"No Aplica",'5. Valoración de Controles'!R64))</f>
        <v>No Aplica</v>
      </c>
      <c r="AE64" s="35" t="str">
        <f>IF($H$9="","",
IF(OR($H$9="Corrupción",$H$9="Corrupción - LA/FT/FPADM",$H$9="Corrupción - LA/FT/FPADM",$H$9="Corrupción en Trámites, OPAs y Consultas de Acceso a la Información Pública"),"No Aplica",'5. Valoración de Controles'!S64))</f>
        <v>No Aplica</v>
      </c>
      <c r="AF64" s="35" t="str">
        <f>IF($H$9="","",
IF(OR($H$9="Corrupción",$H$9="Corrupción - LA/FT/FPADM",$H$9="Corrupción - LA/FT/FPADM",$H$9="Corrupción en Trámites, OPAs y Consultas de Acceso a la Información Pública"),"No Aplica",'5. Valoración de Controles'!T64))</f>
        <v>No Aplica</v>
      </c>
      <c r="AG64" s="35" t="str">
        <f>IF($H$9="","",
IF(OR($H$9="Corrupción",$H$9="Corrupción - LA/FT/FPADM",$H$9="Corrupción - LA/FT/FPADM",$H$9="Corrupción en Trámites, OPAs y Consultas de Acceso a la Información Pública"),"No Aplica",'5. Valoración de Controles'!U64))</f>
        <v>No Aplica</v>
      </c>
      <c r="AH64" s="123"/>
      <c r="AI64" s="209"/>
      <c r="AJ64" s="123"/>
      <c r="AK64" s="209"/>
      <c r="AL64" s="121"/>
      <c r="AM64" s="125"/>
      <c r="AN64" s="208"/>
      <c r="AO64" s="210"/>
      <c r="AP64" s="122"/>
      <c r="AQ64" s="127"/>
      <c r="AR64" s="122"/>
    </row>
    <row r="65" spans="1:73" ht="31.5" customHeight="1" x14ac:dyDescent="0.3">
      <c r="A65" s="137"/>
      <c r="B65" s="127"/>
      <c r="C65" s="127"/>
      <c r="D65" s="127"/>
      <c r="E65" s="127"/>
      <c r="F65" s="127"/>
      <c r="G65" s="127"/>
      <c r="H65" s="127"/>
      <c r="I65" s="127"/>
      <c r="J65" s="127"/>
      <c r="K65" s="123"/>
      <c r="L65" s="124"/>
      <c r="M65" s="127"/>
      <c r="N65" s="123"/>
      <c r="O65" s="124"/>
      <c r="P65" s="121"/>
      <c r="Q65" s="61">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0</v>
      </c>
      <c r="R65" s="61">
        <f>IF($H$9="","",
IF(OR($H$9="Corrupción",$H$9="Corrupción - LA/FT/FPADM",$H$9="Corrupción - Conflictos de Interés",$H$9="Corrupción en Trámites, OPAs y Consultas de Acceso a la Información Pública"),'6.Valoración Control Corrupción'!E65,'5. Valoración de Controles'!E65))</f>
        <v>0</v>
      </c>
      <c r="S65" s="61">
        <f>IF($H$9="","",
IF(OR($H$9="Corrupción",$H$9="Corrupción - LA/FT/FPADM",$H$9="Corrupción - Conflictos de Interés",$H$9="Corrupción en Trámites, OPAs y Consultas de Acceso a la Información Pública"),'6.Valoración Control Corrupción'!F65,'5. Valoración de Controles'!F65))</f>
        <v>0</v>
      </c>
      <c r="T65" s="61">
        <f>IF($H$9="","",
IF(OR($H$9="Corrupción",$H$9="Corrupción - LA/FT/FPADM",$H$9="Corrupción - Conflictos de Interés",$H$9="Corrupción en Trámites, OPAs y Consultas de Acceso a la Información Pública"),'6.Valoración Control Corrupción'!G65,'5. Valoración de Controles'!G65))</f>
        <v>0</v>
      </c>
      <c r="U65" s="61">
        <f>IF($H$9="","",
IF(OR($H$9="Corrupción",$H$9="Corrupción - LA/FT/FPADM",$H$9="Corrupción - Conflictos de Interés",$H$9="Corrupción en Trámites, OPAs y Consultas de Acceso a la Información Pública"),'6.Valoración Control Corrupción'!H65,'5. Valoración de Controles'!H65))</f>
        <v>0</v>
      </c>
      <c r="V65" s="61">
        <f>IF($H$9="","",
IF(OR($H$9="Corrupción",$H$9="Corrupción - LA/FT/FPADM",$H$9="Corrupción - Conflictos de Interés",$H$9="Corrupción en Trámites, OPAs y Consultas de Acceso a la Información Pública"),'6.Valoración Control Corrupción'!I65,'5. Valoración de Controles'!I65))</f>
        <v>0</v>
      </c>
      <c r="W65" s="61">
        <f>IF($H$9="","",
IF(OR($H$9="Corrupción",$H$9="Corrupción - LA/FT/FPADM",$H$9="Corrupción - Conflictos de Interés",$H$9="Corrupción en Trámites, OPAs y Consultas de Acceso a la Información Pública"),'6.Valoración Control Corrupción'!J65,'5. Valoración de Controles'!J65))</f>
        <v>0</v>
      </c>
      <c r="X65" s="35" t="str">
        <f>IF($H$9="","",
IF(OR($H$9="Corrupción",$H$9="Corrupción - LA/FT/FPADM",$H$9="Corrupción - LA/FT/FPADM",$H$9="Corrupción en Trámites, OPAs y Consultas de Acceso a la Información Pública"),"No Aplica",'5. Valoración de Controles'!L65))</f>
        <v>No Aplica</v>
      </c>
      <c r="Y65" s="35" t="str">
        <f>IF($H$9="","",
IF(OR($H$9="Corrupción",$H$9="Corrupción - LA/FT/FPADM",$H$9="Corrupción - LA/FT/FPADM",$H$9="Corrupción en Trámites, OPAs y Consultas de Acceso a la Información Pública"),"No Aplica",'5. Valoración de Controles'!M65))</f>
        <v>No Aplica</v>
      </c>
      <c r="Z65" s="35" t="str">
        <f>IF($H$9="","",
IF(OR($H$9="Corrupción",$H$9="Corrupción - LA/FT/FPADM",$H$9="Corrupción - LA/FT/FPADM",$H$9="Corrupción en Trámites, OPAs y Consultas de Acceso a la Información Pública"),"No Aplica",'5. Valoración de Controles'!N65))</f>
        <v>No Aplica</v>
      </c>
      <c r="AA65" s="35" t="str">
        <f>IF($H$9="","",
IF(OR($H$9="Corrupción",$H$9="Corrupción - LA/FT/FPADM",$H$9="Corrupción - LA/FT/FPADM",$H$9="Corrupción en Trámites, OPAs y Consultas de Acceso a la Información Pública"),"No Aplica",'5. Valoración de Controles'!O65))</f>
        <v>No Aplica</v>
      </c>
      <c r="AB65" s="35" t="str">
        <f>IF($H$9="","",
IF(OR($H$9="Corrupción",$H$9="Corrupción - LA/FT/FPADM",$H$9="Corrupción - LA/FT/FPADM",$H$9="Corrupción en Trámites, OPAs y Consultas de Acceso a la Información Pública"),"No Aplica",'5. Valoración de Controles'!P65))</f>
        <v>No Aplica</v>
      </c>
      <c r="AC65" s="35" t="str">
        <f>IF($H$9="","",
IF(OR($H$9="Corrupción",$H$9="Corrupción - LA/FT/FPADM",$H$9="Corrupción - LA/FT/FPADM",$H$9="Corrupción en Trámites, OPAs y Consultas de Acceso a la Información Pública"),"No Aplica",'5. Valoración de Controles'!Q65))</f>
        <v>No Aplica</v>
      </c>
      <c r="AD65" s="35" t="str">
        <f>IF($H$9="","",
IF(OR($H$9="Corrupción",$H$9="Corrupción - LA/FT/FPADM",$H$9="Corrupción - LA/FT/FPADM",$H$9="Corrupción en Trámites, OPAs y Consultas de Acceso a la Información Pública"),"No Aplica",'5. Valoración de Controles'!R65))</f>
        <v>No Aplica</v>
      </c>
      <c r="AE65" s="35" t="str">
        <f>IF($H$9="","",
IF(OR($H$9="Corrupción",$H$9="Corrupción - LA/FT/FPADM",$H$9="Corrupción - LA/FT/FPADM",$H$9="Corrupción en Trámites, OPAs y Consultas de Acceso a la Información Pública"),"No Aplica",'5. Valoración de Controles'!S65))</f>
        <v>No Aplica</v>
      </c>
      <c r="AF65" s="35" t="str">
        <f>IF($H$9="","",
IF(OR($H$9="Corrupción",$H$9="Corrupción - LA/FT/FPADM",$H$9="Corrupción - LA/FT/FPADM",$H$9="Corrupción en Trámites, OPAs y Consultas de Acceso a la Información Pública"),"No Aplica",'5. Valoración de Controles'!T65))</f>
        <v>No Aplica</v>
      </c>
      <c r="AG65" s="35" t="str">
        <f>IF($H$9="","",
IF(OR($H$9="Corrupción",$H$9="Corrupción - LA/FT/FPADM",$H$9="Corrupción - LA/FT/FPADM",$H$9="Corrupción en Trámites, OPAs y Consultas de Acceso a la Información Pública"),"No Aplica",'5. Valoración de Controles'!U65))</f>
        <v>No Aplica</v>
      </c>
      <c r="AH65" s="123"/>
      <c r="AI65" s="209"/>
      <c r="AJ65" s="123"/>
      <c r="AK65" s="209"/>
      <c r="AL65" s="121"/>
      <c r="AM65" s="125"/>
      <c r="AN65" s="208"/>
      <c r="AO65" s="210"/>
      <c r="AP65" s="122"/>
      <c r="AQ65" s="127"/>
      <c r="AR65" s="122"/>
    </row>
    <row r="66" spans="1:73" ht="31.5" customHeight="1" x14ac:dyDescent="0.3">
      <c r="A66" s="137">
        <v>20</v>
      </c>
      <c r="B66" s="127">
        <f>'2. Identificación del Riesgo'!B66:B68</f>
        <v>0</v>
      </c>
      <c r="C66" s="127" t="str">
        <f>IF('2. Identificación del Riesgo'!C66:C68="","",'2. Identificación del Riesgo'!C66:C68)</f>
        <v/>
      </c>
      <c r="D66" s="127" t="str">
        <f>IF('2. Identificación del Riesgo'!D66:D68="","",'2. Identificación del Riesgo'!D66:D68)</f>
        <v/>
      </c>
      <c r="E66" s="127" t="str">
        <f>IF('2. Identificación del Riesgo'!E66:E68="","",'2. Identificación del Riesgo'!E66:E68)</f>
        <v/>
      </c>
      <c r="F66" s="127" t="str">
        <f>IF('2. Identificación del Riesgo'!F66:F68="","",'2. Identificación del Riesgo'!F66:F68)</f>
        <v/>
      </c>
      <c r="G66" s="127" t="str">
        <f>IF('2. Identificación del Riesgo'!G66:G68="","",'2. Identificación del Riesgo'!G66:G68)</f>
        <v/>
      </c>
      <c r="H66" s="127" t="str">
        <f>IF('2. Identificación del Riesgo'!H66:H68="","",'2. Identificación del Riesgo'!H66:H68)</f>
        <v/>
      </c>
      <c r="I66" s="127" t="str">
        <f>IF('2. Identificación del Riesgo'!I66:I68="","",'2. Identificación del Riesgo'!I66:I68)</f>
        <v/>
      </c>
      <c r="J66" s="127" t="str">
        <f>IF('2. Identificación del Riesgo'!J66:J68="","",'2. Identificación del Riesgo'!J66:J68)</f>
        <v/>
      </c>
      <c r="K66" s="123" t="str">
        <f>'2. Identificación del Riesgo'!K66:K68</f>
        <v/>
      </c>
      <c r="L66" s="124" t="str">
        <f>'2. Identificación del Riesgo'!L66:L68</f>
        <v/>
      </c>
      <c r="M66" s="127"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123" t="str">
        <f>'2. Identificación del Riesgo'!N66:N68</f>
        <v/>
      </c>
      <c r="O66" s="124" t="str">
        <f>'2. Identificación del Riesgo'!O66:O68</f>
        <v/>
      </c>
      <c r="P66" s="121" t="str">
        <f>'2. Identificación del Riesgo'!P66:P68</f>
        <v/>
      </c>
      <c r="Q66" s="61">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0</v>
      </c>
      <c r="R66" s="61">
        <f>IF($H$9="","",
IF(OR($H$9="Corrupción",$H$9="Corrupción - LA/FT/FPADM",$H$9="Corrupción - Conflictos de Interés",$H$9="Corrupción en Trámites, OPAs y Consultas de Acceso a la Información Pública"),'6.Valoración Control Corrupción'!E66,'5. Valoración de Controles'!E66))</f>
        <v>0</v>
      </c>
      <c r="S66" s="61">
        <f>IF($H$9="","",
IF(OR($H$9="Corrupción",$H$9="Corrupción - LA/FT/FPADM",$H$9="Corrupción - Conflictos de Interés",$H$9="Corrupción en Trámites, OPAs y Consultas de Acceso a la Información Pública"),'6.Valoración Control Corrupción'!F66,'5. Valoración de Controles'!F66))</f>
        <v>0</v>
      </c>
      <c r="T66" s="61">
        <f>IF($H$9="","",
IF(OR($H$9="Corrupción",$H$9="Corrupción - LA/FT/FPADM",$H$9="Corrupción - Conflictos de Interés",$H$9="Corrupción en Trámites, OPAs y Consultas de Acceso a la Información Pública"),'6.Valoración Control Corrupción'!G66,'5. Valoración de Controles'!G66))</f>
        <v>0</v>
      </c>
      <c r="U66" s="61">
        <f>IF($H$9="","",
IF(OR($H$9="Corrupción",$H$9="Corrupción - LA/FT/FPADM",$H$9="Corrupción - Conflictos de Interés",$H$9="Corrupción en Trámites, OPAs y Consultas de Acceso a la Información Pública"),'6.Valoración Control Corrupción'!H66,'5. Valoración de Controles'!H66))</f>
        <v>0</v>
      </c>
      <c r="V66" s="61">
        <f>IF($H$9="","",
IF(OR($H$9="Corrupción",$H$9="Corrupción - LA/FT/FPADM",$H$9="Corrupción - Conflictos de Interés",$H$9="Corrupción en Trámites, OPAs y Consultas de Acceso a la Información Pública"),'6.Valoración Control Corrupción'!I66,'5. Valoración de Controles'!I66))</f>
        <v>0</v>
      </c>
      <c r="W66" s="61">
        <f>IF($H$9="","",
IF(OR($H$9="Corrupción",$H$9="Corrupción - LA/FT/FPADM",$H$9="Corrupción - Conflictos de Interés",$H$9="Corrupción en Trámites, OPAs y Consultas de Acceso a la Información Pública"),'6.Valoración Control Corrupción'!J66,'5. Valoración de Controles'!J66))</f>
        <v>0</v>
      </c>
      <c r="X66" s="35" t="str">
        <f>IF($H$9="","",
IF(OR($H$9="Corrupción",$H$9="Corrupción - LA/FT/FPADM",$H$9="Corrupción - LA/FT/FPADM",$H$9="Corrupción en Trámites, OPAs y Consultas de Acceso a la Información Pública"),"No Aplica",'5. Valoración de Controles'!L66))</f>
        <v>No Aplica</v>
      </c>
      <c r="Y66" s="35" t="str">
        <f>IF($H$9="","",
IF(OR($H$9="Corrupción",$H$9="Corrupción - LA/FT/FPADM",$H$9="Corrupción - LA/FT/FPADM",$H$9="Corrupción en Trámites, OPAs y Consultas de Acceso a la Información Pública"),"No Aplica",'5. Valoración de Controles'!M66))</f>
        <v>No Aplica</v>
      </c>
      <c r="Z66" s="35" t="str">
        <f>IF($H$9="","",
IF(OR($H$9="Corrupción",$H$9="Corrupción - LA/FT/FPADM",$H$9="Corrupción - LA/FT/FPADM",$H$9="Corrupción en Trámites, OPAs y Consultas de Acceso a la Información Pública"),"No Aplica",'5. Valoración de Controles'!N66))</f>
        <v>No Aplica</v>
      </c>
      <c r="AA66" s="35" t="str">
        <f>IF($H$9="","",
IF(OR($H$9="Corrupción",$H$9="Corrupción - LA/FT/FPADM",$H$9="Corrupción - LA/FT/FPADM",$H$9="Corrupción en Trámites, OPAs y Consultas de Acceso a la Información Pública"),"No Aplica",'5. Valoración de Controles'!O66))</f>
        <v>No Aplica</v>
      </c>
      <c r="AB66" s="35" t="str">
        <f>IF($H$9="","",
IF(OR($H$9="Corrupción",$H$9="Corrupción - LA/FT/FPADM",$H$9="Corrupción - LA/FT/FPADM",$H$9="Corrupción en Trámites, OPAs y Consultas de Acceso a la Información Pública"),"No Aplica",'5. Valoración de Controles'!P66))</f>
        <v>No Aplica</v>
      </c>
      <c r="AC66" s="35" t="str">
        <f>IF($H$9="","",
IF(OR($H$9="Corrupción",$H$9="Corrupción - LA/FT/FPADM",$H$9="Corrupción - LA/FT/FPADM",$H$9="Corrupción en Trámites, OPAs y Consultas de Acceso a la Información Pública"),"No Aplica",'5. Valoración de Controles'!Q66))</f>
        <v>No Aplica</v>
      </c>
      <c r="AD66" s="35" t="str">
        <f>IF($H$9="","",
IF(OR($H$9="Corrupción",$H$9="Corrupción - LA/FT/FPADM",$H$9="Corrupción - LA/FT/FPADM",$H$9="Corrupción en Trámites, OPAs y Consultas de Acceso a la Información Pública"),"No Aplica",'5. Valoración de Controles'!R66))</f>
        <v>No Aplica</v>
      </c>
      <c r="AE66" s="35" t="str">
        <f>IF($H$9="","",
IF(OR($H$9="Corrupción",$H$9="Corrupción - LA/FT/FPADM",$H$9="Corrupción - LA/FT/FPADM",$H$9="Corrupción en Trámites, OPAs y Consultas de Acceso a la Información Pública"),"No Aplica",'5. Valoración de Controles'!S66))</f>
        <v>No Aplica</v>
      </c>
      <c r="AF66" s="35" t="str">
        <f>IF($H$9="","",
IF(OR($H$9="Corrupción",$H$9="Corrupción - LA/FT/FPADM",$H$9="Corrupción - LA/FT/FPADM",$H$9="Corrupción en Trámites, OPAs y Consultas de Acceso a la Información Pública"),"No Aplica",'5. Valoración de Controles'!T66))</f>
        <v>No Aplica</v>
      </c>
      <c r="AG66" s="35" t="str">
        <f>IF($H$9="","",
IF(OR($H$9="Corrupción",$H$9="Corrupción - LA/FT/FPADM",$H$9="Corrupción - LA/FT/FPADM",$H$9="Corrupción en Trámites, OPAs y Consultas de Acceso a la Información Pública"),"No Aplica",'5. Valoración de Controles'!U66))</f>
        <v>No Aplica</v>
      </c>
      <c r="AH66" s="123"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209"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123"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209"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121" t="str">
        <f t="shared" ref="AL66" si="53">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25"/>
      <c r="AN66" s="208" t="str">
        <f t="shared" ref="AN66" si="54">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210"/>
      <c r="AP66" s="211"/>
      <c r="AQ66" s="207" t="str">
        <f t="shared" ref="AQ66" si="55">IF(AO66="","","∑ Peso porcentual de cada acción definida")</f>
        <v/>
      </c>
      <c r="AR66" s="122"/>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row>
    <row r="67" spans="1:73" ht="31.5" customHeight="1" x14ac:dyDescent="0.3">
      <c r="A67" s="137"/>
      <c r="B67" s="127"/>
      <c r="C67" s="127"/>
      <c r="D67" s="127"/>
      <c r="E67" s="127"/>
      <c r="F67" s="127"/>
      <c r="G67" s="127"/>
      <c r="H67" s="127"/>
      <c r="I67" s="127"/>
      <c r="J67" s="127"/>
      <c r="K67" s="123"/>
      <c r="L67" s="124"/>
      <c r="M67" s="127"/>
      <c r="N67" s="123"/>
      <c r="O67" s="124"/>
      <c r="P67" s="121"/>
      <c r="Q67" s="61">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0</v>
      </c>
      <c r="R67" s="61">
        <f>IF($H$9="","",
IF(OR($H$9="Corrupción",$H$9="Corrupción - LA/FT/FPADM",$H$9="Corrupción - Conflictos de Interés",$H$9="Corrupción en Trámites, OPAs y Consultas de Acceso a la Información Pública"),'6.Valoración Control Corrupción'!E67,'5. Valoración de Controles'!E67))</f>
        <v>0</v>
      </c>
      <c r="S67" s="61">
        <f>IF($H$9="","",
IF(OR($H$9="Corrupción",$H$9="Corrupción - LA/FT/FPADM",$H$9="Corrupción - Conflictos de Interés",$H$9="Corrupción en Trámites, OPAs y Consultas de Acceso a la Información Pública"),'6.Valoración Control Corrupción'!F67,'5. Valoración de Controles'!F67))</f>
        <v>0</v>
      </c>
      <c r="T67" s="61">
        <f>IF($H$9="","",
IF(OR($H$9="Corrupción",$H$9="Corrupción - LA/FT/FPADM",$H$9="Corrupción - Conflictos de Interés",$H$9="Corrupción en Trámites, OPAs y Consultas de Acceso a la Información Pública"),'6.Valoración Control Corrupción'!G67,'5. Valoración de Controles'!G67))</f>
        <v>0</v>
      </c>
      <c r="U67" s="61">
        <f>IF($H$9="","",
IF(OR($H$9="Corrupción",$H$9="Corrupción - LA/FT/FPADM",$H$9="Corrupción - Conflictos de Interés",$H$9="Corrupción en Trámites, OPAs y Consultas de Acceso a la Información Pública"),'6.Valoración Control Corrupción'!H67,'5. Valoración de Controles'!H67))</f>
        <v>0</v>
      </c>
      <c r="V67" s="61">
        <f>IF($H$9="","",
IF(OR($H$9="Corrupción",$H$9="Corrupción - LA/FT/FPADM",$H$9="Corrupción - Conflictos de Interés",$H$9="Corrupción en Trámites, OPAs y Consultas de Acceso a la Información Pública"),'6.Valoración Control Corrupción'!I67,'5. Valoración de Controles'!I67))</f>
        <v>0</v>
      </c>
      <c r="W67" s="61">
        <f>IF($H$9="","",
IF(OR($H$9="Corrupción",$H$9="Corrupción - LA/FT/FPADM",$H$9="Corrupción - Conflictos de Interés",$H$9="Corrupción en Trámites, OPAs y Consultas de Acceso a la Información Pública"),'6.Valoración Control Corrupción'!J67,'5. Valoración de Controles'!J67))</f>
        <v>0</v>
      </c>
      <c r="X67" s="35" t="str">
        <f>IF($H$9="","",
IF(OR($H$9="Corrupción",$H$9="Corrupción - LA/FT/FPADM",$H$9="Corrupción - LA/FT/FPADM",$H$9="Corrupción en Trámites, OPAs y Consultas de Acceso a la Información Pública"),"No Aplica",'5. Valoración de Controles'!L67))</f>
        <v>No Aplica</v>
      </c>
      <c r="Y67" s="35" t="str">
        <f>IF($H$9="","",
IF(OR($H$9="Corrupción",$H$9="Corrupción - LA/FT/FPADM",$H$9="Corrupción - LA/FT/FPADM",$H$9="Corrupción en Trámites, OPAs y Consultas de Acceso a la Información Pública"),"No Aplica",'5. Valoración de Controles'!M67))</f>
        <v>No Aplica</v>
      </c>
      <c r="Z67" s="35" t="str">
        <f>IF($H$9="","",
IF(OR($H$9="Corrupción",$H$9="Corrupción - LA/FT/FPADM",$H$9="Corrupción - LA/FT/FPADM",$H$9="Corrupción en Trámites, OPAs y Consultas de Acceso a la Información Pública"),"No Aplica",'5. Valoración de Controles'!N67))</f>
        <v>No Aplica</v>
      </c>
      <c r="AA67" s="35" t="str">
        <f>IF($H$9="","",
IF(OR($H$9="Corrupción",$H$9="Corrupción - LA/FT/FPADM",$H$9="Corrupción - LA/FT/FPADM",$H$9="Corrupción en Trámites, OPAs y Consultas de Acceso a la Información Pública"),"No Aplica",'5. Valoración de Controles'!O67))</f>
        <v>No Aplica</v>
      </c>
      <c r="AB67" s="35" t="str">
        <f>IF($H$9="","",
IF(OR($H$9="Corrupción",$H$9="Corrupción - LA/FT/FPADM",$H$9="Corrupción - LA/FT/FPADM",$H$9="Corrupción en Trámites, OPAs y Consultas de Acceso a la Información Pública"),"No Aplica",'5. Valoración de Controles'!P67))</f>
        <v>No Aplica</v>
      </c>
      <c r="AC67" s="35" t="str">
        <f>IF($H$9="","",
IF(OR($H$9="Corrupción",$H$9="Corrupción - LA/FT/FPADM",$H$9="Corrupción - LA/FT/FPADM",$H$9="Corrupción en Trámites, OPAs y Consultas de Acceso a la Información Pública"),"No Aplica",'5. Valoración de Controles'!Q67))</f>
        <v>No Aplica</v>
      </c>
      <c r="AD67" s="35" t="str">
        <f>IF($H$9="","",
IF(OR($H$9="Corrupción",$H$9="Corrupción - LA/FT/FPADM",$H$9="Corrupción - LA/FT/FPADM",$H$9="Corrupción en Trámites, OPAs y Consultas de Acceso a la Información Pública"),"No Aplica",'5. Valoración de Controles'!R67))</f>
        <v>No Aplica</v>
      </c>
      <c r="AE67" s="35" t="str">
        <f>IF($H$9="","",
IF(OR($H$9="Corrupción",$H$9="Corrupción - LA/FT/FPADM",$H$9="Corrupción - LA/FT/FPADM",$H$9="Corrupción en Trámites, OPAs y Consultas de Acceso a la Información Pública"),"No Aplica",'5. Valoración de Controles'!S67))</f>
        <v>No Aplica</v>
      </c>
      <c r="AF67" s="35" t="str">
        <f>IF($H$9="","",
IF(OR($H$9="Corrupción",$H$9="Corrupción - LA/FT/FPADM",$H$9="Corrupción - LA/FT/FPADM",$H$9="Corrupción en Trámites, OPAs y Consultas de Acceso a la Información Pública"),"No Aplica",'5. Valoración de Controles'!T67))</f>
        <v>No Aplica</v>
      </c>
      <c r="AG67" s="35" t="str">
        <f>IF($H$9="","",
IF(OR($H$9="Corrupción",$H$9="Corrupción - LA/FT/FPADM",$H$9="Corrupción - LA/FT/FPADM",$H$9="Corrupción en Trámites, OPAs y Consultas de Acceso a la Información Pública"),"No Aplica",'5. Valoración de Controles'!U67))</f>
        <v>No Aplica</v>
      </c>
      <c r="AH67" s="123"/>
      <c r="AI67" s="209"/>
      <c r="AJ67" s="123"/>
      <c r="AK67" s="209"/>
      <c r="AL67" s="121"/>
      <c r="AM67" s="125"/>
      <c r="AN67" s="208"/>
      <c r="AO67" s="210"/>
      <c r="AP67" s="122"/>
      <c r="AQ67" s="127"/>
      <c r="AR67" s="122"/>
    </row>
    <row r="68" spans="1:73" ht="31.5" customHeight="1" x14ac:dyDescent="0.3">
      <c r="A68" s="137"/>
      <c r="B68" s="127"/>
      <c r="C68" s="127"/>
      <c r="D68" s="127"/>
      <c r="E68" s="127"/>
      <c r="F68" s="127"/>
      <c r="G68" s="127"/>
      <c r="H68" s="127"/>
      <c r="I68" s="127"/>
      <c r="J68" s="127"/>
      <c r="K68" s="123"/>
      <c r="L68" s="124"/>
      <c r="M68" s="127"/>
      <c r="N68" s="123"/>
      <c r="O68" s="124"/>
      <c r="P68" s="121"/>
      <c r="Q68" s="61">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0</v>
      </c>
      <c r="R68" s="61">
        <f>IF($H$9="","",
IF(OR($H$9="Corrupción",$H$9="Corrupción - LA/FT/FPADM",$H$9="Corrupción - Conflictos de Interés",$H$9="Corrupción en Trámites, OPAs y Consultas de Acceso a la Información Pública"),'6.Valoración Control Corrupción'!E68,'5. Valoración de Controles'!E68))</f>
        <v>0</v>
      </c>
      <c r="S68" s="61">
        <f>IF($H$9="","",
IF(OR($H$9="Corrupción",$H$9="Corrupción - LA/FT/FPADM",$H$9="Corrupción - Conflictos de Interés",$H$9="Corrupción en Trámites, OPAs y Consultas de Acceso a la Información Pública"),'6.Valoración Control Corrupción'!F68,'5. Valoración de Controles'!F68))</f>
        <v>0</v>
      </c>
      <c r="T68" s="61">
        <f>IF($H$9="","",
IF(OR($H$9="Corrupción",$H$9="Corrupción - LA/FT/FPADM",$H$9="Corrupción - Conflictos de Interés",$H$9="Corrupción en Trámites, OPAs y Consultas de Acceso a la Información Pública"),'6.Valoración Control Corrupción'!G68,'5. Valoración de Controles'!G68))</f>
        <v>0</v>
      </c>
      <c r="U68" s="61">
        <f>IF($H$9="","",
IF(OR($H$9="Corrupción",$H$9="Corrupción - LA/FT/FPADM",$H$9="Corrupción - Conflictos de Interés",$H$9="Corrupción en Trámites, OPAs y Consultas de Acceso a la Información Pública"),'6.Valoración Control Corrupción'!H68,'5. Valoración de Controles'!H68))</f>
        <v>0</v>
      </c>
      <c r="V68" s="61">
        <f>IF($H$9="","",
IF(OR($H$9="Corrupción",$H$9="Corrupción - LA/FT/FPADM",$H$9="Corrupción - Conflictos de Interés",$H$9="Corrupción en Trámites, OPAs y Consultas de Acceso a la Información Pública"),'6.Valoración Control Corrupción'!I68,'5. Valoración de Controles'!I68))</f>
        <v>0</v>
      </c>
      <c r="W68" s="61">
        <f>IF($H$9="","",
IF(OR($H$9="Corrupción",$H$9="Corrupción - LA/FT/FPADM",$H$9="Corrupción - Conflictos de Interés",$H$9="Corrupción en Trámites, OPAs y Consultas de Acceso a la Información Pública"),'6.Valoración Control Corrupción'!J68,'5. Valoración de Controles'!J68))</f>
        <v>0</v>
      </c>
      <c r="X68" s="35" t="str">
        <f>IF($H$9="","",
IF(OR($H$9="Corrupción",$H$9="Corrupción - LA/FT/FPADM",$H$9="Corrupción - LA/FT/FPADM",$H$9="Corrupción en Trámites, OPAs y Consultas de Acceso a la Información Pública"),"No Aplica",'5. Valoración de Controles'!L68))</f>
        <v>No Aplica</v>
      </c>
      <c r="Y68" s="35" t="str">
        <f>IF($H$9="","",
IF(OR($H$9="Corrupción",$H$9="Corrupción - LA/FT/FPADM",$H$9="Corrupción - LA/FT/FPADM",$H$9="Corrupción en Trámites, OPAs y Consultas de Acceso a la Información Pública"),"No Aplica",'5. Valoración de Controles'!M68))</f>
        <v>No Aplica</v>
      </c>
      <c r="Z68" s="35" t="str">
        <f>IF($H$9="","",
IF(OR($H$9="Corrupción",$H$9="Corrupción - LA/FT/FPADM",$H$9="Corrupción - LA/FT/FPADM",$H$9="Corrupción en Trámites, OPAs y Consultas de Acceso a la Información Pública"),"No Aplica",'5. Valoración de Controles'!N68))</f>
        <v>No Aplica</v>
      </c>
      <c r="AA68" s="35" t="str">
        <f>IF($H$9="","",
IF(OR($H$9="Corrupción",$H$9="Corrupción - LA/FT/FPADM",$H$9="Corrupción - LA/FT/FPADM",$H$9="Corrupción en Trámites, OPAs y Consultas de Acceso a la Información Pública"),"No Aplica",'5. Valoración de Controles'!O68))</f>
        <v>No Aplica</v>
      </c>
      <c r="AB68" s="35" t="str">
        <f>IF($H$9="","",
IF(OR($H$9="Corrupción",$H$9="Corrupción - LA/FT/FPADM",$H$9="Corrupción - LA/FT/FPADM",$H$9="Corrupción en Trámites, OPAs y Consultas de Acceso a la Información Pública"),"No Aplica",'5. Valoración de Controles'!P68))</f>
        <v>No Aplica</v>
      </c>
      <c r="AC68" s="35" t="str">
        <f>IF($H$9="","",
IF(OR($H$9="Corrupción",$H$9="Corrupción - LA/FT/FPADM",$H$9="Corrupción - LA/FT/FPADM",$H$9="Corrupción en Trámites, OPAs y Consultas de Acceso a la Información Pública"),"No Aplica",'5. Valoración de Controles'!Q68))</f>
        <v>No Aplica</v>
      </c>
      <c r="AD68" s="35" t="str">
        <f>IF($H$9="","",
IF(OR($H$9="Corrupción",$H$9="Corrupción - LA/FT/FPADM",$H$9="Corrupción - LA/FT/FPADM",$H$9="Corrupción en Trámites, OPAs y Consultas de Acceso a la Información Pública"),"No Aplica",'5. Valoración de Controles'!R68))</f>
        <v>No Aplica</v>
      </c>
      <c r="AE68" s="35" t="str">
        <f>IF($H$9="","",
IF(OR($H$9="Corrupción",$H$9="Corrupción - LA/FT/FPADM",$H$9="Corrupción - LA/FT/FPADM",$H$9="Corrupción en Trámites, OPAs y Consultas de Acceso a la Información Pública"),"No Aplica",'5. Valoración de Controles'!S68))</f>
        <v>No Aplica</v>
      </c>
      <c r="AF68" s="35" t="str">
        <f>IF($H$9="","",
IF(OR($H$9="Corrupción",$H$9="Corrupción - LA/FT/FPADM",$H$9="Corrupción - LA/FT/FPADM",$H$9="Corrupción en Trámites, OPAs y Consultas de Acceso a la Información Pública"),"No Aplica",'5. Valoración de Controles'!T68))</f>
        <v>No Aplica</v>
      </c>
      <c r="AG68" s="35" t="str">
        <f>IF($H$9="","",
IF(OR($H$9="Corrupción",$H$9="Corrupción - LA/FT/FPADM",$H$9="Corrupción - LA/FT/FPADM",$H$9="Corrupción en Trámites, OPAs y Consultas de Acceso a la Información Pública"),"No Aplica",'5. Valoración de Controles'!U68))</f>
        <v>No Aplica</v>
      </c>
      <c r="AH68" s="123"/>
      <c r="AI68" s="209"/>
      <c r="AJ68" s="123"/>
      <c r="AK68" s="209"/>
      <c r="AL68" s="121"/>
      <c r="AM68" s="125"/>
      <c r="AN68" s="208"/>
      <c r="AO68" s="210"/>
      <c r="AP68" s="122"/>
      <c r="AQ68" s="127"/>
      <c r="AR68" s="122"/>
    </row>
    <row r="69" spans="1:73" x14ac:dyDescent="0.3"/>
  </sheetData>
  <sheetProtection algorithmName="SHA-512" hashValue="kN+fIsEkebB6biRA+TwucnYaBk1EdUy5XdBZofMOLEc90kwjRSHPvgE0Ix6yqpCALfu1VjLjiSUeWLyhDKRV8g==" saltValue="M+kY0iP3EEwp9UiVj0+kBg==" spinCount="100000" sheet="1" formatColumns="0" formatRows="0"/>
  <mergeCells count="583">
    <mergeCell ref="AK63:AK65"/>
    <mergeCell ref="AL63:AL65"/>
    <mergeCell ref="AM63:AM65"/>
    <mergeCell ref="AN63:AN65"/>
    <mergeCell ref="AO63:AO65"/>
    <mergeCell ref="AP63:AP65"/>
    <mergeCell ref="AQ63:AQ65"/>
    <mergeCell ref="AR63:AR65"/>
    <mergeCell ref="AI63:AI65"/>
    <mergeCell ref="AJ63:AJ65"/>
    <mergeCell ref="AR66:AR68"/>
    <mergeCell ref="AI66:AI68"/>
    <mergeCell ref="AJ66:AJ68"/>
    <mergeCell ref="AK66:AK68"/>
    <mergeCell ref="AL66:AL68"/>
    <mergeCell ref="AM66:AM68"/>
    <mergeCell ref="AN66:AN68"/>
    <mergeCell ref="AO66:AO68"/>
    <mergeCell ref="AP66:AP68"/>
    <mergeCell ref="AQ66:AQ68"/>
    <mergeCell ref="A66:A68"/>
    <mergeCell ref="B66:B68"/>
    <mergeCell ref="D66:D68"/>
    <mergeCell ref="E66:E68"/>
    <mergeCell ref="F66:F68"/>
    <mergeCell ref="G66:G68"/>
    <mergeCell ref="H66:H68"/>
    <mergeCell ref="I66:I68"/>
    <mergeCell ref="J66:J68"/>
    <mergeCell ref="C66:C68"/>
    <mergeCell ref="K66:K68"/>
    <mergeCell ref="L66:L68"/>
    <mergeCell ref="M66:M68"/>
    <mergeCell ref="N66:N68"/>
    <mergeCell ref="O66:O68"/>
    <mergeCell ref="P66:P68"/>
    <mergeCell ref="AH66:AH68"/>
    <mergeCell ref="K63:K65"/>
    <mergeCell ref="L63:L65"/>
    <mergeCell ref="M63:M65"/>
    <mergeCell ref="N63:N65"/>
    <mergeCell ref="O63:O65"/>
    <mergeCell ref="P63:P65"/>
    <mergeCell ref="AH63:AH65"/>
    <mergeCell ref="A63:A65"/>
    <mergeCell ref="B63:B65"/>
    <mergeCell ref="D63:D65"/>
    <mergeCell ref="E63:E65"/>
    <mergeCell ref="F63:F65"/>
    <mergeCell ref="G63:G65"/>
    <mergeCell ref="H63:H65"/>
    <mergeCell ref="I63:I65"/>
    <mergeCell ref="J63:J65"/>
    <mergeCell ref="C63:C65"/>
    <mergeCell ref="AO60:AO62"/>
    <mergeCell ref="AP60:AP62"/>
    <mergeCell ref="AQ60:AQ62"/>
    <mergeCell ref="AR60:AR62"/>
    <mergeCell ref="AL57:AL59"/>
    <mergeCell ref="AM57:AM59"/>
    <mergeCell ref="AN57:AN59"/>
    <mergeCell ref="AO57:AO59"/>
    <mergeCell ref="AP57:AP59"/>
    <mergeCell ref="AQ57:AQ59"/>
    <mergeCell ref="AR57:AR59"/>
    <mergeCell ref="AL60:AL62"/>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H60:AH62"/>
    <mergeCell ref="AI60:AI62"/>
    <mergeCell ref="AN54:AN56"/>
    <mergeCell ref="AM60:AM62"/>
    <mergeCell ref="AN60:AN62"/>
    <mergeCell ref="AJ60:AJ62"/>
    <mergeCell ref="AK60:AK62"/>
    <mergeCell ref="AO54:AO56"/>
    <mergeCell ref="AP54:AP56"/>
    <mergeCell ref="AQ54:AQ56"/>
    <mergeCell ref="AR54:AR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AH57:AH59"/>
    <mergeCell ref="AI57:AI59"/>
    <mergeCell ref="AJ57:AJ59"/>
    <mergeCell ref="AK57:AK59"/>
    <mergeCell ref="C57:C59"/>
    <mergeCell ref="AQ2:AR2"/>
    <mergeCell ref="AQ3:AR3"/>
    <mergeCell ref="AQ4:AR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AH54:AH56"/>
    <mergeCell ref="AI54:AI56"/>
    <mergeCell ref="AJ54:AJ56"/>
    <mergeCell ref="AK54:AK56"/>
    <mergeCell ref="AL54:AL56"/>
    <mergeCell ref="AM54:AM56"/>
    <mergeCell ref="D1:AP4"/>
    <mergeCell ref="AK51:AK53"/>
    <mergeCell ref="AL51:AL53"/>
    <mergeCell ref="AM51:AM53"/>
    <mergeCell ref="AN51:AN53"/>
    <mergeCell ref="AO51:AO53"/>
    <mergeCell ref="AP51:AP53"/>
    <mergeCell ref="AQ51:AQ53"/>
    <mergeCell ref="AL48:AL50"/>
    <mergeCell ref="AM48:AM50"/>
    <mergeCell ref="AN48:AN50"/>
    <mergeCell ref="AO48:AO50"/>
    <mergeCell ref="AP48:AP50"/>
    <mergeCell ref="AQ48:AQ50"/>
    <mergeCell ref="AI48:AI50"/>
    <mergeCell ref="AJ48:AJ50"/>
    <mergeCell ref="AK48:AK50"/>
    <mergeCell ref="K48:K50"/>
    <mergeCell ref="L48:L50"/>
    <mergeCell ref="M48:M50"/>
    <mergeCell ref="N48:N50"/>
    <mergeCell ref="O48:O50"/>
    <mergeCell ref="P48:P50"/>
    <mergeCell ref="AQ1:AR1"/>
    <mergeCell ref="M51:M53"/>
    <mergeCell ref="N51:N53"/>
    <mergeCell ref="O51:O53"/>
    <mergeCell ref="P51:P53"/>
    <mergeCell ref="AH48:AH50"/>
    <mergeCell ref="AR51:AR53"/>
    <mergeCell ref="AH51:AH53"/>
    <mergeCell ref="AI51:AI53"/>
    <mergeCell ref="AJ51:AJ53"/>
    <mergeCell ref="D51:D53"/>
    <mergeCell ref="E51:E53"/>
    <mergeCell ref="F51:F53"/>
    <mergeCell ref="G51:G53"/>
    <mergeCell ref="H51:H53"/>
    <mergeCell ref="I51:I53"/>
    <mergeCell ref="J51:J53"/>
    <mergeCell ref="K51:K53"/>
    <mergeCell ref="L51:L53"/>
    <mergeCell ref="AR45:AR47"/>
    <mergeCell ref="A48:A50"/>
    <mergeCell ref="B48:B50"/>
    <mergeCell ref="D48:D50"/>
    <mergeCell ref="E48:E50"/>
    <mergeCell ref="F48:F50"/>
    <mergeCell ref="G48:G50"/>
    <mergeCell ref="H48:H50"/>
    <mergeCell ref="I48:I50"/>
    <mergeCell ref="J48:J50"/>
    <mergeCell ref="AR48:AR50"/>
    <mergeCell ref="AI45:AI47"/>
    <mergeCell ref="AJ45:AJ47"/>
    <mergeCell ref="AK45:AK47"/>
    <mergeCell ref="AL45:AL47"/>
    <mergeCell ref="AM45:AM47"/>
    <mergeCell ref="AN45:AN47"/>
    <mergeCell ref="AO45:AO47"/>
    <mergeCell ref="AP45:AP47"/>
    <mergeCell ref="AQ45:AQ47"/>
    <mergeCell ref="AK42:AK44"/>
    <mergeCell ref="AL42:AL44"/>
    <mergeCell ref="AM42:AM44"/>
    <mergeCell ref="AN42:AN44"/>
    <mergeCell ref="AO42:AO44"/>
    <mergeCell ref="AP42:AP44"/>
    <mergeCell ref="AQ42:AQ44"/>
    <mergeCell ref="AR42:AR44"/>
    <mergeCell ref="A45:A47"/>
    <mergeCell ref="B45:B47"/>
    <mergeCell ref="D45:D47"/>
    <mergeCell ref="E45:E47"/>
    <mergeCell ref="F45:F47"/>
    <mergeCell ref="G45:G47"/>
    <mergeCell ref="H45:H47"/>
    <mergeCell ref="I45:I47"/>
    <mergeCell ref="J45:J47"/>
    <mergeCell ref="K45:K47"/>
    <mergeCell ref="L45:L47"/>
    <mergeCell ref="M45:M47"/>
    <mergeCell ref="N45:N47"/>
    <mergeCell ref="O45:O47"/>
    <mergeCell ref="P45:P47"/>
    <mergeCell ref="AH45:AH47"/>
    <mergeCell ref="AM39:AM41"/>
    <mergeCell ref="AN39:AN41"/>
    <mergeCell ref="AO39:AO41"/>
    <mergeCell ref="AP39:AP41"/>
    <mergeCell ref="AQ39:AQ41"/>
    <mergeCell ref="AR39:AR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H42:AH44"/>
    <mergeCell ref="AI42:AI44"/>
    <mergeCell ref="AJ42:AJ44"/>
    <mergeCell ref="M39:M41"/>
    <mergeCell ref="N39:N41"/>
    <mergeCell ref="O39:O41"/>
    <mergeCell ref="P39:P41"/>
    <mergeCell ref="AH39:AH41"/>
    <mergeCell ref="AI39:AI41"/>
    <mergeCell ref="AJ39:AJ41"/>
    <mergeCell ref="AK39:AK41"/>
    <mergeCell ref="AL39:AL41"/>
    <mergeCell ref="D39:D41"/>
    <mergeCell ref="E39:E41"/>
    <mergeCell ref="F39:F41"/>
    <mergeCell ref="G39:G41"/>
    <mergeCell ref="H39:H41"/>
    <mergeCell ref="I39:I41"/>
    <mergeCell ref="J39:J41"/>
    <mergeCell ref="K39:K41"/>
    <mergeCell ref="L39:L41"/>
    <mergeCell ref="AO6:AR6"/>
    <mergeCell ref="A7:A8"/>
    <mergeCell ref="H7:H8"/>
    <mergeCell ref="I7:I8"/>
    <mergeCell ref="J7:J8"/>
    <mergeCell ref="A6:J6"/>
    <mergeCell ref="K6:P6"/>
    <mergeCell ref="G7:G8"/>
    <mergeCell ref="D7:D8"/>
    <mergeCell ref="E7:E8"/>
    <mergeCell ref="F7:F8"/>
    <mergeCell ref="AN7:AN8"/>
    <mergeCell ref="X7:Z7"/>
    <mergeCell ref="AG7:AG8"/>
    <mergeCell ref="Q6:AG6"/>
    <mergeCell ref="AH6:AN6"/>
    <mergeCell ref="Q7:Q8"/>
    <mergeCell ref="P7:P8"/>
    <mergeCell ref="K7:K8"/>
    <mergeCell ref="L7:L8"/>
    <mergeCell ref="M7:M8"/>
    <mergeCell ref="N7:N8"/>
    <mergeCell ref="O7:O8"/>
    <mergeCell ref="R7:W7"/>
    <mergeCell ref="AH9:AH11"/>
    <mergeCell ref="AI9:AI11"/>
    <mergeCell ref="AJ9:AJ11"/>
    <mergeCell ref="AO7:AO8"/>
    <mergeCell ref="AP7:AP8"/>
    <mergeCell ref="AQ7:AQ8"/>
    <mergeCell ref="AR7:AR8"/>
    <mergeCell ref="AH7:AH8"/>
    <mergeCell ref="AI7:AI8"/>
    <mergeCell ref="AJ7:AJ8"/>
    <mergeCell ref="AK7:AK8"/>
    <mergeCell ref="AL7:AL8"/>
    <mergeCell ref="AM7:AM8"/>
    <mergeCell ref="AL9:AL11"/>
    <mergeCell ref="AN9:AN11"/>
    <mergeCell ref="D12:D14"/>
    <mergeCell ref="E12:E14"/>
    <mergeCell ref="F12:F14"/>
    <mergeCell ref="H12:H14"/>
    <mergeCell ref="AQ9:AQ11"/>
    <mergeCell ref="AR9:AR11"/>
    <mergeCell ref="O9:O11"/>
    <mergeCell ref="P9:P11"/>
    <mergeCell ref="AM9:AM11"/>
    <mergeCell ref="AO9:AO11"/>
    <mergeCell ref="AP9:AP11"/>
    <mergeCell ref="J9:J11"/>
    <mergeCell ref="K9:K11"/>
    <mergeCell ref="L9:L11"/>
    <mergeCell ref="M9:M11"/>
    <mergeCell ref="N9:N11"/>
    <mergeCell ref="D9:D11"/>
    <mergeCell ref="E9:E11"/>
    <mergeCell ref="F9:F11"/>
    <mergeCell ref="H9:H11"/>
    <mergeCell ref="I12:I14"/>
    <mergeCell ref="J12:J14"/>
    <mergeCell ref="I9:I11"/>
    <mergeCell ref="AK9:AK11"/>
    <mergeCell ref="K12:K14"/>
    <mergeCell ref="L12:L14"/>
    <mergeCell ref="M12:M14"/>
    <mergeCell ref="AR15:AR17"/>
    <mergeCell ref="AQ15:AQ17"/>
    <mergeCell ref="AK15:AK17"/>
    <mergeCell ref="AL15:AL17"/>
    <mergeCell ref="AH15:AH17"/>
    <mergeCell ref="AI15:AI17"/>
    <mergeCell ref="AJ15:AJ17"/>
    <mergeCell ref="AQ12:AQ14"/>
    <mergeCell ref="AR12:AR14"/>
    <mergeCell ref="N12:N14"/>
    <mergeCell ref="O12:O14"/>
    <mergeCell ref="P12:P14"/>
    <mergeCell ref="AM12:AM14"/>
    <mergeCell ref="AO12:AO14"/>
    <mergeCell ref="AP12:AP14"/>
    <mergeCell ref="AH12:AH14"/>
    <mergeCell ref="AI12:AI14"/>
    <mergeCell ref="AJ12:AJ14"/>
    <mergeCell ref="AK12:AK14"/>
    <mergeCell ref="AL12:AL14"/>
    <mergeCell ref="AN12:AN14"/>
    <mergeCell ref="D18:D20"/>
    <mergeCell ref="E18:E20"/>
    <mergeCell ref="F18:F20"/>
    <mergeCell ref="H18:H20"/>
    <mergeCell ref="AM15:AM17"/>
    <mergeCell ref="AO15:AO17"/>
    <mergeCell ref="AP15:AP17"/>
    <mergeCell ref="L15:L17"/>
    <mergeCell ref="M15:M17"/>
    <mergeCell ref="N15:N17"/>
    <mergeCell ref="O15:O17"/>
    <mergeCell ref="P15:P17"/>
    <mergeCell ref="D15:D17"/>
    <mergeCell ref="E15:E17"/>
    <mergeCell ref="F15:F17"/>
    <mergeCell ref="H15:H17"/>
    <mergeCell ref="I15:I17"/>
    <mergeCell ref="J15:J17"/>
    <mergeCell ref="K15:K17"/>
    <mergeCell ref="AH18:AH20"/>
    <mergeCell ref="AI18:AI20"/>
    <mergeCell ref="AN15:AN17"/>
    <mergeCell ref="AN18:AN20"/>
    <mergeCell ref="I18:I20"/>
    <mergeCell ref="J18:J20"/>
    <mergeCell ref="K18:K20"/>
    <mergeCell ref="L18:L20"/>
    <mergeCell ref="M18:M20"/>
    <mergeCell ref="AR21:AR23"/>
    <mergeCell ref="AQ21:AQ23"/>
    <mergeCell ref="AK21:AK23"/>
    <mergeCell ref="AL21:AL23"/>
    <mergeCell ref="AJ18:AJ20"/>
    <mergeCell ref="AK18:AK20"/>
    <mergeCell ref="AL18:AL20"/>
    <mergeCell ref="AH21:AH23"/>
    <mergeCell ref="AI21:AI23"/>
    <mergeCell ref="AJ21:AJ23"/>
    <mergeCell ref="AQ18:AQ20"/>
    <mergeCell ref="AR18:AR20"/>
    <mergeCell ref="AN21:AN23"/>
    <mergeCell ref="N18:N20"/>
    <mergeCell ref="O18:O20"/>
    <mergeCell ref="P18:P20"/>
    <mergeCell ref="AM18:AM20"/>
    <mergeCell ref="AO18:AO20"/>
    <mergeCell ref="AP18:AP20"/>
    <mergeCell ref="D24:D26"/>
    <mergeCell ref="E24:E26"/>
    <mergeCell ref="F24:F26"/>
    <mergeCell ref="H24:H26"/>
    <mergeCell ref="AM21:AM23"/>
    <mergeCell ref="AO21:AO23"/>
    <mergeCell ref="AP21:AP23"/>
    <mergeCell ref="L21:L23"/>
    <mergeCell ref="M21:M23"/>
    <mergeCell ref="N21:N23"/>
    <mergeCell ref="O21:O23"/>
    <mergeCell ref="P21:P23"/>
    <mergeCell ref="D21:D23"/>
    <mergeCell ref="E21:E23"/>
    <mergeCell ref="F21:F23"/>
    <mergeCell ref="H21:H23"/>
    <mergeCell ref="I21:I23"/>
    <mergeCell ref="J21:J23"/>
    <mergeCell ref="K21:K23"/>
    <mergeCell ref="AH24:AH26"/>
    <mergeCell ref="AI24:AI26"/>
    <mergeCell ref="I24:I26"/>
    <mergeCell ref="J24:J26"/>
    <mergeCell ref="K24:K26"/>
    <mergeCell ref="M24:M26"/>
    <mergeCell ref="N24:N26"/>
    <mergeCell ref="O24:O26"/>
    <mergeCell ref="P24:P26"/>
    <mergeCell ref="AR27:AR29"/>
    <mergeCell ref="AQ27:AQ29"/>
    <mergeCell ref="AK27:AK29"/>
    <mergeCell ref="AL27:AL29"/>
    <mergeCell ref="AJ24:AJ26"/>
    <mergeCell ref="AK24:AK26"/>
    <mergeCell ref="AL24:AL26"/>
    <mergeCell ref="AH27:AH29"/>
    <mergeCell ref="AI27:AI29"/>
    <mergeCell ref="AJ27:AJ29"/>
    <mergeCell ref="AQ24:AQ26"/>
    <mergeCell ref="AR24:AR26"/>
    <mergeCell ref="AM24:AM26"/>
    <mergeCell ref="AO24:AO26"/>
    <mergeCell ref="AP24:AP26"/>
    <mergeCell ref="AP27:AP29"/>
    <mergeCell ref="AN24:AN26"/>
    <mergeCell ref="AO27:AO29"/>
    <mergeCell ref="AN27:AN29"/>
    <mergeCell ref="AR30:AR32"/>
    <mergeCell ref="N30:N32"/>
    <mergeCell ref="O30:O32"/>
    <mergeCell ref="P30:P32"/>
    <mergeCell ref="AM30:AM32"/>
    <mergeCell ref="AO30:AO32"/>
    <mergeCell ref="AP30:AP32"/>
    <mergeCell ref="AJ30:AJ32"/>
    <mergeCell ref="AH30:AH32"/>
    <mergeCell ref="AI30:AI32"/>
    <mergeCell ref="AN30:AN32"/>
    <mergeCell ref="AR33:AR35"/>
    <mergeCell ref="A36:A38"/>
    <mergeCell ref="D36:D38"/>
    <mergeCell ref="E36:E38"/>
    <mergeCell ref="F36:F38"/>
    <mergeCell ref="H36:H38"/>
    <mergeCell ref="AM33:AM35"/>
    <mergeCell ref="AO33:AO35"/>
    <mergeCell ref="AP33:AP35"/>
    <mergeCell ref="AQ33:AQ35"/>
    <mergeCell ref="L33:L35"/>
    <mergeCell ref="M33:M35"/>
    <mergeCell ref="N33:N35"/>
    <mergeCell ref="O33:O35"/>
    <mergeCell ref="P33:P35"/>
    <mergeCell ref="A33:A35"/>
    <mergeCell ref="D33:D35"/>
    <mergeCell ref="E33:E35"/>
    <mergeCell ref="F33:F35"/>
    <mergeCell ref="B33:B35"/>
    <mergeCell ref="B36:B38"/>
    <mergeCell ref="H33:H35"/>
    <mergeCell ref="I33:I35"/>
    <mergeCell ref="AR36:AR38"/>
    <mergeCell ref="D30:D32"/>
    <mergeCell ref="E30:E32"/>
    <mergeCell ref="F30:F32"/>
    <mergeCell ref="H30:H32"/>
    <mergeCell ref="AM27:AM29"/>
    <mergeCell ref="K33:K35"/>
    <mergeCell ref="K30:K32"/>
    <mergeCell ref="L30:L32"/>
    <mergeCell ref="M30:M32"/>
    <mergeCell ref="AH33:AH35"/>
    <mergeCell ref="AI33:AI35"/>
    <mergeCell ref="AJ33:AJ35"/>
    <mergeCell ref="AK33:AK35"/>
    <mergeCell ref="AL33:AL35"/>
    <mergeCell ref="L27:L29"/>
    <mergeCell ref="M27:M29"/>
    <mergeCell ref="N27:N29"/>
    <mergeCell ref="O27:O29"/>
    <mergeCell ref="P27:P29"/>
    <mergeCell ref="D27:D29"/>
    <mergeCell ref="E27:E29"/>
    <mergeCell ref="F27:F29"/>
    <mergeCell ref="H27:H29"/>
    <mergeCell ref="AQ36:AQ38"/>
    <mergeCell ref="G36:G38"/>
    <mergeCell ref="AN33:AN35"/>
    <mergeCell ref="AQ30:AQ32"/>
    <mergeCell ref="AK30:AK32"/>
    <mergeCell ref="AL30:AL32"/>
    <mergeCell ref="N36:N38"/>
    <mergeCell ref="O36:O38"/>
    <mergeCell ref="P36:P38"/>
    <mergeCell ref="AM36:AM38"/>
    <mergeCell ref="AO36:AO38"/>
    <mergeCell ref="AP36:AP38"/>
    <mergeCell ref="I36:I38"/>
    <mergeCell ref="J36:J38"/>
    <mergeCell ref="K36:K38"/>
    <mergeCell ref="L36:L38"/>
    <mergeCell ref="M36:M38"/>
    <mergeCell ref="AH36:AH38"/>
    <mergeCell ref="AI36:AI38"/>
    <mergeCell ref="AJ36:AJ38"/>
    <mergeCell ref="AK36:AK38"/>
    <mergeCell ref="AL36:AL38"/>
    <mergeCell ref="AN36:AN38"/>
    <mergeCell ref="A1:C4"/>
    <mergeCell ref="C7:C8"/>
    <mergeCell ref="C9:C11"/>
    <mergeCell ref="C12:C14"/>
    <mergeCell ref="C15:C17"/>
    <mergeCell ref="C18:C20"/>
    <mergeCell ref="C21:C23"/>
    <mergeCell ref="C24:C26"/>
    <mergeCell ref="C27:C29"/>
    <mergeCell ref="B15:B17"/>
    <mergeCell ref="B18:B20"/>
    <mergeCell ref="B21:B23"/>
    <mergeCell ref="B24:B26"/>
    <mergeCell ref="B7:B8"/>
    <mergeCell ref="B9:B11"/>
    <mergeCell ref="B12:B14"/>
    <mergeCell ref="A18:A20"/>
    <mergeCell ref="A15:A17"/>
    <mergeCell ref="A12:A14"/>
    <mergeCell ref="A9:A11"/>
    <mergeCell ref="A24:A26"/>
    <mergeCell ref="A21:A23"/>
    <mergeCell ref="A27:A29"/>
    <mergeCell ref="B27:B29"/>
    <mergeCell ref="A30:A32"/>
    <mergeCell ref="A39:A41"/>
    <mergeCell ref="B39:B41"/>
    <mergeCell ref="A51:A53"/>
    <mergeCell ref="B51:B53"/>
    <mergeCell ref="B30:B32"/>
    <mergeCell ref="AA7:AF7"/>
    <mergeCell ref="C60:C62"/>
    <mergeCell ref="I27:I29"/>
    <mergeCell ref="J27:J29"/>
    <mergeCell ref="K27:K29"/>
    <mergeCell ref="J33:J35"/>
    <mergeCell ref="I30:I32"/>
    <mergeCell ref="J30:J32"/>
    <mergeCell ref="L24:L26"/>
    <mergeCell ref="G9:G11"/>
    <mergeCell ref="G12:G14"/>
    <mergeCell ref="G15:G17"/>
    <mergeCell ref="G18:G20"/>
    <mergeCell ref="G21:G23"/>
    <mergeCell ref="G24:G26"/>
    <mergeCell ref="G27:G29"/>
    <mergeCell ref="G30:G32"/>
    <mergeCell ref="G33:G35"/>
    <mergeCell ref="C30:C32"/>
    <mergeCell ref="C33:C35"/>
    <mergeCell ref="C36:C38"/>
    <mergeCell ref="C39:C41"/>
    <mergeCell ref="C42:C44"/>
    <mergeCell ref="C45:C47"/>
    <mergeCell ref="C48:C50"/>
    <mergeCell ref="C51:C53"/>
    <mergeCell ref="C54:C56"/>
  </mergeCells>
  <conditionalFormatting sqref="K9">
    <cfRule type="cellIs" dxfId="54" priority="440" operator="equal">
      <formula>"Muy Alta"</formula>
    </cfRule>
    <cfRule type="cellIs" dxfId="53" priority="441" operator="equal">
      <formula>"Alta"</formula>
    </cfRule>
    <cfRule type="cellIs" dxfId="52" priority="442" operator="equal">
      <formula>"Media"</formula>
    </cfRule>
    <cfRule type="cellIs" dxfId="51" priority="443" operator="equal">
      <formula>"Baja"</formula>
    </cfRule>
    <cfRule type="cellIs" dxfId="50" priority="444" operator="equal">
      <formula>"Muy Baja"</formula>
    </cfRule>
  </conditionalFormatting>
  <conditionalFormatting sqref="K9:K68">
    <cfRule type="expression" dxfId="49" priority="52">
      <formula>IF($K9="Casi seguro",1,0)</formula>
    </cfRule>
    <cfRule type="expression" dxfId="48" priority="53">
      <formula>IF($K9="Probable",1,0)</formula>
    </cfRule>
    <cfRule type="expression" dxfId="47" priority="54">
      <formula>IF($K9="Posible",1,0)</formula>
    </cfRule>
    <cfRule type="expression" dxfId="46" priority="55">
      <formula>IF($K9="Improbable",1,0)</formula>
    </cfRule>
    <cfRule type="expression" dxfId="45" priority="56">
      <formula>IF($K9="Rara vez",1,0)</formula>
    </cfRule>
  </conditionalFormatting>
  <conditionalFormatting sqref="K12 K15 K18 K21 K24 K27 K30 K33 K36 K39 K42 K45 K48 K51 K54 K57 K60 K63 K66">
    <cfRule type="cellIs" dxfId="44" priority="57" operator="equal">
      <formula>"Muy Alta"</formula>
    </cfRule>
    <cfRule type="cellIs" dxfId="43" priority="58" operator="equal">
      <formula>"Alta"</formula>
    </cfRule>
    <cfRule type="cellIs" dxfId="42" priority="59" operator="equal">
      <formula>"Media"</formula>
    </cfRule>
    <cfRule type="cellIs" dxfId="41" priority="60" operator="equal">
      <formula>"Baja"</formula>
    </cfRule>
    <cfRule type="cellIs" dxfId="40" priority="61" operator="equal">
      <formula>"Muy Baja"</formula>
    </cfRule>
  </conditionalFormatting>
  <conditionalFormatting sqref="N9">
    <cfRule type="cellIs" dxfId="39" priority="728" operator="equal">
      <formula>"Catastrófico"</formula>
    </cfRule>
    <cfRule type="cellIs" dxfId="38" priority="729" operator="equal">
      <formula>"Mayor"</formula>
    </cfRule>
    <cfRule type="cellIs" dxfId="37" priority="730" operator="equal">
      <formula>"Moderado"</formula>
    </cfRule>
    <cfRule type="cellIs" dxfId="36" priority="731" operator="equal">
      <formula>"Menor"</formula>
    </cfRule>
    <cfRule type="cellIs" dxfId="35" priority="732" operator="equal">
      <formula>"Leve"</formula>
    </cfRule>
  </conditionalFormatting>
  <conditionalFormatting sqref="N12 N15 N18 N21 N24 N27 N30 N33 N36 N39 N42 N45 N48 N51 N54 N57 N60 N63 N66">
    <cfRule type="cellIs" dxfId="34" priority="75" operator="equal">
      <formula>"Catastrófico"</formula>
    </cfRule>
    <cfRule type="cellIs" dxfId="33" priority="76" operator="equal">
      <formula>"Mayor"</formula>
    </cfRule>
    <cfRule type="cellIs" dxfId="32" priority="77" operator="equal">
      <formula>"Moderado"</formula>
    </cfRule>
    <cfRule type="cellIs" dxfId="31" priority="78" operator="equal">
      <formula>"Menor"</formula>
    </cfRule>
    <cfRule type="cellIs" dxfId="30" priority="79" operator="equal">
      <formula>"Leve"</formula>
    </cfRule>
  </conditionalFormatting>
  <conditionalFormatting sqref="P9">
    <cfRule type="cellIs" dxfId="29" priority="724" operator="equal">
      <formula>"Extremo"</formula>
    </cfRule>
    <cfRule type="cellIs" dxfId="28" priority="725" operator="equal">
      <formula>"Alto"</formula>
    </cfRule>
    <cfRule type="cellIs" dxfId="27" priority="726" operator="equal">
      <formula>"Moderado"</formula>
    </cfRule>
    <cfRule type="cellIs" dxfId="26" priority="727" operator="equal">
      <formula>"Bajo"</formula>
    </cfRule>
  </conditionalFormatting>
  <conditionalFormatting sqref="P12 P15 P18 P21 P24 P27 P30 P33 P36 P39 P42 P45 P48 P51 P54 P57 P60 P63 P66">
    <cfRule type="cellIs" dxfId="25" priority="71" operator="equal">
      <formula>"Extremo"</formula>
    </cfRule>
    <cfRule type="cellIs" dxfId="24" priority="72" operator="equal">
      <formula>"Alto"</formula>
    </cfRule>
    <cfRule type="cellIs" dxfId="23" priority="73" operator="equal">
      <formula>"Moderado"</formula>
    </cfRule>
    <cfRule type="cellIs" dxfId="22" priority="74" operator="equal">
      <formula>"Bajo"</formula>
    </cfRule>
  </conditionalFormatting>
  <conditionalFormatting sqref="AH9 AH12 AH15 AH18 AH21 AH24 AH27 AH30 AH33 AH36 AH39 AH42 AH45 AH48 AH51 AH54 AH57 AH60 AH63 AH66">
    <cfRule type="cellIs" dxfId="21" priority="400" operator="equal">
      <formula>"Muy Alta"</formula>
    </cfRule>
    <cfRule type="cellIs" dxfId="20" priority="401" operator="equal">
      <formula>"Alta"</formula>
    </cfRule>
    <cfRule type="cellIs" dxfId="19" priority="402" operator="equal">
      <formula>"Media"</formula>
    </cfRule>
    <cfRule type="cellIs" dxfId="18" priority="403" operator="equal">
      <formula>"Baja"</formula>
    </cfRule>
    <cfRule type="cellIs" dxfId="17" priority="404" operator="equal">
      <formula>"Muy Baja"</formula>
    </cfRule>
  </conditionalFormatting>
  <conditionalFormatting sqref="AH9:AH68">
    <cfRule type="expression" dxfId="16" priority="6">
      <formula>IF($AH9="Casi seguro",1,0)</formula>
    </cfRule>
    <cfRule type="expression" dxfId="15" priority="7">
      <formula>IF($AH9="Probable",1,0)</formula>
    </cfRule>
    <cfRule type="expression" dxfId="14" priority="8">
      <formula>IF($AH9="Posible",1,0)</formula>
    </cfRule>
    <cfRule type="expression" dxfId="13" priority="9">
      <formula>IF($AH9="Improbable",1,0)</formula>
    </cfRule>
    <cfRule type="expression" dxfId="12" priority="10">
      <formula>IF($AH9="Rara vez",1,0)</formula>
    </cfRule>
  </conditionalFormatting>
  <conditionalFormatting sqref="AJ9 AJ12 AJ15 AJ18 AJ21 AJ24 AJ27 AJ30 AJ33 AJ36 AJ39 AJ42 AJ45 AJ48 AJ51 AJ54 AJ57 AJ60 AJ63 AJ66">
    <cfRule type="cellIs" dxfId="11" priority="561" operator="equal">
      <formula>"Catastrófico"</formula>
    </cfRule>
    <cfRule type="cellIs" dxfId="10" priority="562" operator="equal">
      <formula>"Mayor"</formula>
    </cfRule>
    <cfRule type="cellIs" dxfId="9" priority="563" operator="equal">
      <formula>"Moderado"</formula>
    </cfRule>
    <cfRule type="cellIs" dxfId="8" priority="564" operator="equal">
      <formula>"Menor"</formula>
    </cfRule>
    <cfRule type="cellIs" dxfId="7" priority="565" operator="equal">
      <formula>"Leve"</formula>
    </cfRule>
  </conditionalFormatting>
  <conditionalFormatting sqref="AL9 AL12 AL15 AL18 AL21 AL24 AL27 AL30 AL33 AL36 AL39 AL42 AL45 AL48 AL51 AL54 AL57 AL60 AL63 AL66">
    <cfRule type="cellIs" dxfId="6" priority="547" operator="equal">
      <formula>"Extremo"</formula>
    </cfRule>
    <cfRule type="cellIs" dxfId="5" priority="548" operator="equal">
      <formula>"Alto"</formula>
    </cfRule>
    <cfRule type="cellIs" dxfId="4" priority="549" operator="equal">
      <formula>"Moderado"</formula>
    </cfRule>
    <cfRule type="cellIs" dxfId="3" priority="550" operator="equal">
      <formula>"Bajo"</formula>
    </cfRule>
  </conditionalFormatting>
  <conditionalFormatting sqref="AO9:AR68">
    <cfRule type="expression" dxfId="2" priority="26">
      <formula>IF(OR($AM9="Evitar",$AM9="Compartir",$AM9="Aceptar",$AM9="Reducir (Transferir)"),1,0)</formula>
    </cfRule>
    <cfRule type="expression" dxfId="1" priority="27">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0" priority="28">
      <formula>IF($AL9="Bajo",1,0)</formula>
    </cfRule>
  </conditionalFormatting>
  <dataValidations count="1">
    <dataValidation type="list" allowBlank="1" showInputMessage="1" showErrorMessage="1" sqref="AM9:AM68">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31496062992125984" footer="0.31496062992125984"/>
  <pageSetup scale="12" fitToHeight="0" orientation="landscape"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AV79"/>
  <sheetViews>
    <sheetView showGridLines="0" view="pageBreakPreview" zoomScale="80" zoomScaleNormal="70" zoomScaleSheetLayoutView="80" workbookViewId="0">
      <pane xSplit="4" ySplit="8" topLeftCell="E9" activePane="bottomRight" state="frozen"/>
      <selection pane="topRight" activeCell="E1" sqref="E1"/>
      <selection pane="bottomLeft" activeCell="A9" sqref="A9"/>
      <selection pane="bottomRight" activeCell="F12" sqref="F12:F14"/>
    </sheetView>
  </sheetViews>
  <sheetFormatPr baseColWidth="10" defaultColWidth="0" defaultRowHeight="16.5" zeroHeight="1" x14ac:dyDescent="0.3"/>
  <cols>
    <col min="1" max="1" width="4" style="16" bestFit="1" customWidth="1"/>
    <col min="2" max="2" width="15.7109375" style="16" customWidth="1"/>
    <col min="3" max="3" width="35.28515625" style="16" customWidth="1"/>
    <col min="4" max="4" width="29.28515625" style="9" customWidth="1"/>
    <col min="5" max="6" width="53.5703125" style="9" customWidth="1"/>
    <col min="7" max="7" width="12" style="9" customWidth="1"/>
    <col min="8" max="9" width="27.85546875" style="9" customWidth="1"/>
    <col min="10" max="10" width="23.7109375" style="9" customWidth="1"/>
    <col min="11" max="11" width="9.7109375" style="9" customWidth="1"/>
    <col min="12" max="12" width="33.7109375" style="9" customWidth="1"/>
    <col min="13" max="13" width="9.5703125" style="9" customWidth="1"/>
    <col min="14" max="14" width="31.85546875" style="9" customWidth="1"/>
    <col min="15" max="15" width="23.7109375" style="9" customWidth="1"/>
    <col min="16" max="16" width="8.5703125" style="9" customWidth="1"/>
    <col min="17" max="18" width="27.85546875" style="9" customWidth="1"/>
    <col min="19" max="19" width="23.7109375" style="9" customWidth="1"/>
    <col min="20" max="20" width="9.42578125" style="9" customWidth="1"/>
    <col min="21" max="21" width="40.140625" style="9" customWidth="1"/>
    <col min="22" max="22" width="12.85546875" style="9" customWidth="1"/>
    <col min="23" max="23" width="31.85546875" style="9" customWidth="1"/>
    <col min="24" max="24" width="23.7109375" style="9" customWidth="1"/>
    <col min="25" max="25" width="8.5703125" style="9" customWidth="1"/>
    <col min="26" max="27" width="27.85546875" style="9" customWidth="1"/>
    <col min="28" max="28" width="23.7109375" style="9" customWidth="1"/>
    <col min="29" max="29" width="12.5703125" style="9" customWidth="1"/>
    <col min="30" max="30" width="33.7109375" style="9" customWidth="1"/>
    <col min="31" max="31" width="9.5703125" style="9" customWidth="1"/>
    <col min="32" max="32" width="27.140625" style="9" customWidth="1"/>
    <col min="33" max="33" width="23.7109375" style="9" customWidth="1"/>
    <col min="34" max="34" width="3.42578125" style="9" customWidth="1"/>
    <col min="35" max="48" width="11.42578125" style="9" hidden="1" customWidth="1"/>
    <col min="49" max="16384" width="11.42578125" style="9" hidden="1"/>
  </cols>
  <sheetData>
    <row r="1" spans="1:48" ht="21.95" customHeight="1" x14ac:dyDescent="0.3">
      <c r="A1" s="224"/>
      <c r="B1" s="225"/>
      <c r="C1" s="230" t="s">
        <v>138</v>
      </c>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40" t="s">
        <v>357</v>
      </c>
      <c r="AG1" s="240"/>
      <c r="AH1" s="8"/>
      <c r="AI1" s="8"/>
      <c r="AJ1" s="8"/>
      <c r="AK1" s="8"/>
      <c r="AL1" s="8"/>
      <c r="AM1" s="8"/>
      <c r="AN1" s="8"/>
      <c r="AO1" s="8"/>
      <c r="AP1" s="8"/>
      <c r="AQ1" s="8"/>
      <c r="AR1" s="8"/>
      <c r="AS1" s="8"/>
      <c r="AT1" s="8"/>
      <c r="AU1" s="8"/>
      <c r="AV1" s="8"/>
    </row>
    <row r="2" spans="1:48" ht="21.95" customHeight="1" x14ac:dyDescent="0.3">
      <c r="A2" s="226"/>
      <c r="B2" s="227"/>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40" t="s">
        <v>358</v>
      </c>
      <c r="AG2" s="240"/>
      <c r="AH2" s="8"/>
      <c r="AI2" s="8"/>
      <c r="AJ2" s="8"/>
      <c r="AK2" s="8"/>
      <c r="AL2" s="8"/>
      <c r="AM2" s="8"/>
      <c r="AN2" s="8"/>
      <c r="AO2" s="8"/>
      <c r="AP2" s="8"/>
      <c r="AQ2" s="8"/>
      <c r="AR2" s="8"/>
      <c r="AS2" s="8"/>
      <c r="AT2" s="8"/>
      <c r="AU2" s="8"/>
      <c r="AV2" s="8"/>
    </row>
    <row r="3" spans="1:48" ht="21.95" customHeight="1" x14ac:dyDescent="0.3">
      <c r="A3" s="226"/>
      <c r="B3" s="227"/>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40" t="s">
        <v>359</v>
      </c>
      <c r="AG3" s="240"/>
      <c r="AH3" s="8"/>
      <c r="AI3" s="8"/>
      <c r="AJ3" s="8"/>
      <c r="AK3" s="8"/>
      <c r="AL3" s="8"/>
      <c r="AM3" s="8"/>
      <c r="AN3" s="8"/>
      <c r="AO3" s="8"/>
      <c r="AP3" s="8"/>
      <c r="AQ3" s="8"/>
      <c r="AR3" s="8"/>
      <c r="AS3" s="8"/>
      <c r="AT3" s="8"/>
      <c r="AU3" s="8"/>
      <c r="AV3" s="8"/>
    </row>
    <row r="4" spans="1:48" ht="21.95" customHeight="1" x14ac:dyDescent="0.3">
      <c r="A4" s="228"/>
      <c r="B4" s="229"/>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41" t="s">
        <v>363</v>
      </c>
      <c r="AG4" s="241"/>
      <c r="AH4" s="8"/>
      <c r="AI4" s="8"/>
      <c r="AJ4" s="8"/>
      <c r="AK4" s="8"/>
      <c r="AL4" s="8"/>
      <c r="AM4" s="8"/>
      <c r="AN4" s="8"/>
      <c r="AO4" s="8"/>
      <c r="AP4" s="8"/>
      <c r="AQ4" s="8"/>
      <c r="AR4" s="8"/>
      <c r="AS4" s="8"/>
      <c r="AT4" s="8"/>
      <c r="AU4" s="8"/>
      <c r="AV4" s="8"/>
    </row>
    <row r="5" spans="1:48" ht="11.1" customHeight="1" x14ac:dyDescent="0.3">
      <c r="A5" s="10"/>
      <c r="B5" s="11"/>
      <c r="C5" s="10"/>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row>
    <row r="6" spans="1:48" s="20" customFormat="1" ht="34.15" customHeight="1" x14ac:dyDescent="0.3">
      <c r="A6" s="221" t="s">
        <v>88</v>
      </c>
      <c r="B6" s="221"/>
      <c r="C6" s="221"/>
      <c r="D6" s="231"/>
      <c r="E6" s="36" t="s">
        <v>0</v>
      </c>
      <c r="F6" s="36" t="s">
        <v>290</v>
      </c>
      <c r="G6" s="221" t="s">
        <v>289</v>
      </c>
      <c r="H6" s="221"/>
      <c r="I6" s="221"/>
      <c r="J6" s="221"/>
      <c r="K6" s="221"/>
      <c r="L6" s="221"/>
      <c r="M6" s="221"/>
      <c r="N6" s="221"/>
      <c r="O6" s="221"/>
      <c r="P6" s="221" t="s">
        <v>287</v>
      </c>
      <c r="Q6" s="221"/>
      <c r="R6" s="221"/>
      <c r="S6" s="221"/>
      <c r="T6" s="221"/>
      <c r="U6" s="221"/>
      <c r="V6" s="221"/>
      <c r="W6" s="221"/>
      <c r="X6" s="221"/>
      <c r="Y6" s="221" t="s">
        <v>288</v>
      </c>
      <c r="Z6" s="221"/>
      <c r="AA6" s="221"/>
      <c r="AB6" s="221"/>
      <c r="AC6" s="221"/>
      <c r="AD6" s="221"/>
      <c r="AE6" s="221"/>
      <c r="AF6" s="221"/>
      <c r="AG6" s="221"/>
      <c r="AH6" s="19"/>
      <c r="AI6" s="19"/>
      <c r="AJ6" s="19"/>
      <c r="AK6" s="19"/>
      <c r="AL6" s="19"/>
      <c r="AM6" s="19"/>
      <c r="AN6" s="19"/>
      <c r="AO6" s="19"/>
      <c r="AP6" s="19"/>
      <c r="AQ6" s="19"/>
      <c r="AR6" s="19"/>
      <c r="AS6" s="19"/>
      <c r="AT6" s="19"/>
      <c r="AU6" s="19"/>
      <c r="AV6" s="19"/>
    </row>
    <row r="7" spans="1:48" s="20" customFormat="1" ht="36.950000000000003" customHeight="1" x14ac:dyDescent="0.3">
      <c r="A7" s="232" t="s">
        <v>74</v>
      </c>
      <c r="B7" s="233" t="s">
        <v>28</v>
      </c>
      <c r="C7" s="221" t="s">
        <v>1</v>
      </c>
      <c r="D7" s="234" t="s">
        <v>73</v>
      </c>
      <c r="E7" s="231" t="s">
        <v>369</v>
      </c>
      <c r="F7" s="236" t="s">
        <v>286</v>
      </c>
      <c r="G7" s="222" t="s">
        <v>22</v>
      </c>
      <c r="H7" s="222"/>
      <c r="I7" s="222"/>
      <c r="J7" s="222"/>
      <c r="K7" s="238" t="s">
        <v>23</v>
      </c>
      <c r="L7" s="239"/>
      <c r="M7" s="223" t="s">
        <v>24</v>
      </c>
      <c r="N7" s="223"/>
      <c r="O7" s="223"/>
      <c r="P7" s="222" t="s">
        <v>22</v>
      </c>
      <c r="Q7" s="222"/>
      <c r="R7" s="222"/>
      <c r="S7" s="222"/>
      <c r="T7" s="238" t="s">
        <v>23</v>
      </c>
      <c r="U7" s="239"/>
      <c r="V7" s="223" t="s">
        <v>24</v>
      </c>
      <c r="W7" s="223"/>
      <c r="X7" s="223"/>
      <c r="Y7" s="222" t="s">
        <v>22</v>
      </c>
      <c r="Z7" s="222"/>
      <c r="AA7" s="222"/>
      <c r="AB7" s="222"/>
      <c r="AC7" s="238" t="s">
        <v>23</v>
      </c>
      <c r="AD7" s="239"/>
      <c r="AE7" s="223" t="s">
        <v>24</v>
      </c>
      <c r="AF7" s="223"/>
      <c r="AG7" s="223"/>
      <c r="AH7" s="19"/>
      <c r="AI7" s="19"/>
      <c r="AJ7" s="19"/>
      <c r="AK7" s="19"/>
      <c r="AL7" s="19"/>
      <c r="AM7" s="19"/>
      <c r="AN7" s="19"/>
      <c r="AO7" s="19"/>
      <c r="AP7" s="19"/>
      <c r="AQ7" s="19"/>
      <c r="AR7" s="19"/>
      <c r="AS7" s="19"/>
      <c r="AT7" s="19"/>
      <c r="AU7" s="19"/>
      <c r="AV7" s="19"/>
    </row>
    <row r="8" spans="1:48" s="20" customFormat="1" ht="42.4" customHeight="1" x14ac:dyDescent="0.3">
      <c r="A8" s="232"/>
      <c r="B8" s="233"/>
      <c r="C8" s="221"/>
      <c r="D8" s="234"/>
      <c r="E8" s="231"/>
      <c r="F8" s="237"/>
      <c r="G8" s="58" t="s">
        <v>25</v>
      </c>
      <c r="H8" s="58" t="s">
        <v>19</v>
      </c>
      <c r="I8" s="58" t="s">
        <v>279</v>
      </c>
      <c r="J8" s="58" t="s">
        <v>20</v>
      </c>
      <c r="K8" s="56" t="s">
        <v>25</v>
      </c>
      <c r="L8" s="56" t="s">
        <v>21</v>
      </c>
      <c r="M8" s="57" t="s">
        <v>25</v>
      </c>
      <c r="N8" s="57" t="s">
        <v>26</v>
      </c>
      <c r="O8" s="57" t="s">
        <v>27</v>
      </c>
      <c r="P8" s="58" t="s">
        <v>25</v>
      </c>
      <c r="Q8" s="58" t="s">
        <v>19</v>
      </c>
      <c r="R8" s="58" t="s">
        <v>279</v>
      </c>
      <c r="S8" s="58" t="s">
        <v>20</v>
      </c>
      <c r="T8" s="56" t="s">
        <v>25</v>
      </c>
      <c r="U8" s="56" t="s">
        <v>21</v>
      </c>
      <c r="V8" s="57" t="s">
        <v>25</v>
      </c>
      <c r="W8" s="57" t="s">
        <v>26</v>
      </c>
      <c r="X8" s="57" t="s">
        <v>27</v>
      </c>
      <c r="Y8" s="58" t="s">
        <v>25</v>
      </c>
      <c r="Z8" s="58" t="s">
        <v>19</v>
      </c>
      <c r="AA8" s="58" t="s">
        <v>279</v>
      </c>
      <c r="AB8" s="58" t="s">
        <v>20</v>
      </c>
      <c r="AC8" s="56" t="s">
        <v>25</v>
      </c>
      <c r="AD8" s="56" t="s">
        <v>21</v>
      </c>
      <c r="AE8" s="57" t="s">
        <v>25</v>
      </c>
      <c r="AF8" s="57" t="s">
        <v>26</v>
      </c>
      <c r="AG8" s="57" t="s">
        <v>27</v>
      </c>
      <c r="AH8" s="21"/>
      <c r="AI8" s="21"/>
      <c r="AJ8" s="21"/>
      <c r="AK8" s="21"/>
      <c r="AL8" s="21"/>
      <c r="AM8" s="21"/>
      <c r="AN8" s="21"/>
      <c r="AO8" s="21"/>
      <c r="AP8" s="21"/>
      <c r="AQ8" s="21"/>
      <c r="AR8" s="21"/>
      <c r="AS8" s="21"/>
      <c r="AT8" s="21"/>
      <c r="AU8" s="21"/>
      <c r="AV8" s="21"/>
    </row>
    <row r="9" spans="1:48" ht="55.5" customHeight="1" x14ac:dyDescent="0.3">
      <c r="A9" s="137">
        <v>1</v>
      </c>
      <c r="B9" s="127" t="str">
        <f>IF('2. Identificación del Riesgo'!B9:B11="","",'2. Identificación del Riesgo'!B9:B11)</f>
        <v>Control Disciplinario Interno</v>
      </c>
      <c r="C9" s="127" t="str">
        <f>IF('2. Identificación del Riesgo'!G9:G11="","",'2. Identificación del Riesgo'!G9:G11)</f>
        <v xml:space="preserve">Posibilidad de afectación reputacional por la adopción de decisiones disciplinarias  contrarias a derecho,  y/o con la finalidad de favorecer un interés propio o de terceros. </v>
      </c>
      <c r="D9" s="127" t="str">
        <f>IF('2. Identificación del Riesgo'!H9:H11="","",'2. Identificación del Riesgo'!H9:H11)</f>
        <v>Corrupción</v>
      </c>
      <c r="E9" s="235" t="str">
        <f>IF('7. Mapa de Riesgos General'!AO9:AO11="",IF(B9="","","N/A"),'7. Mapa de Riesgos General'!AO9:AO11)</f>
        <v xml:space="preserve">1. LA JEFE DE OFICINA DE CONTROL DISCIPLINARIO INTERNO IMPLEMENTARÁ REVISIÓN Y VERIFICACIÓN AL FORMATO CD-FT-02  Control previo a reparto y/o comisión - existencia de posibles impedimentos o conflicto de intereses V2 CON LA FINALIDAD DE prevenir conflicto de intereses en las decisiones adoptadas en los procesos disciplinarios, tanto por parte de quienes sustancian como por la misma autoridad disciplinaria. </v>
      </c>
      <c r="F9" s="177" t="str">
        <f>IF('7. Mapa de Riesgos General'!Q9:Q11="","",'7. Mapa de Riesgos General'!W9:W11)</f>
        <v>1. Formato declaración juramentada de conflicto de intereses por parte del profesional comisionado. 
2. Correos electrónicos entre el Jefe de Oficina Control Disciplinario Interno y profesional comisionado el cual demuestre la revisión y aprobación del acto administrativo y la mitigación a conflicto de intereses.</v>
      </c>
      <c r="G9" s="216"/>
      <c r="H9" s="218"/>
      <c r="I9" s="218"/>
      <c r="J9" s="218"/>
      <c r="K9" s="217"/>
      <c r="L9" s="220"/>
      <c r="M9" s="216"/>
      <c r="N9" s="220"/>
      <c r="O9" s="220"/>
      <c r="P9" s="216"/>
      <c r="Q9" s="218"/>
      <c r="R9" s="218"/>
      <c r="S9" s="218"/>
      <c r="T9" s="217"/>
      <c r="U9" s="220"/>
      <c r="V9" s="216"/>
      <c r="W9" s="220"/>
      <c r="X9" s="220"/>
      <c r="Y9" s="216"/>
      <c r="Z9" s="218"/>
      <c r="AA9" s="218"/>
      <c r="AB9" s="218"/>
      <c r="AC9" s="217"/>
      <c r="AD9" s="220"/>
      <c r="AE9" s="216"/>
      <c r="AF9" s="220"/>
      <c r="AG9" s="220"/>
      <c r="AH9" s="13"/>
      <c r="AI9" s="13"/>
      <c r="AJ9" s="13"/>
      <c r="AK9" s="13"/>
      <c r="AL9" s="13"/>
      <c r="AM9" s="13"/>
      <c r="AN9" s="13"/>
      <c r="AO9" s="13"/>
      <c r="AP9" s="13"/>
      <c r="AQ9" s="13"/>
      <c r="AR9" s="13"/>
      <c r="AS9" s="13"/>
      <c r="AT9" s="13"/>
      <c r="AU9" s="13"/>
      <c r="AV9" s="13"/>
    </row>
    <row r="10" spans="1:48" ht="55.5" customHeight="1" x14ac:dyDescent="0.3">
      <c r="A10" s="137"/>
      <c r="B10" s="127"/>
      <c r="C10" s="127"/>
      <c r="D10" s="127"/>
      <c r="E10" s="235"/>
      <c r="F10" s="178"/>
      <c r="G10" s="217"/>
      <c r="H10" s="219"/>
      <c r="I10" s="219"/>
      <c r="J10" s="219"/>
      <c r="K10" s="217"/>
      <c r="L10" s="219"/>
      <c r="M10" s="217"/>
      <c r="N10" s="219"/>
      <c r="O10" s="219"/>
      <c r="P10" s="217"/>
      <c r="Q10" s="219"/>
      <c r="R10" s="219"/>
      <c r="S10" s="219"/>
      <c r="T10" s="217"/>
      <c r="U10" s="219"/>
      <c r="V10" s="217"/>
      <c r="W10" s="219"/>
      <c r="X10" s="219"/>
      <c r="Y10" s="217"/>
      <c r="Z10" s="219"/>
      <c r="AA10" s="219"/>
      <c r="AB10" s="219"/>
      <c r="AC10" s="217"/>
      <c r="AD10" s="219"/>
      <c r="AE10" s="217"/>
      <c r="AF10" s="219"/>
      <c r="AG10" s="219"/>
      <c r="AH10" s="8"/>
      <c r="AI10" s="8"/>
      <c r="AJ10" s="8"/>
      <c r="AK10" s="8"/>
      <c r="AL10" s="8"/>
      <c r="AM10" s="8"/>
      <c r="AN10" s="8"/>
      <c r="AO10" s="8"/>
      <c r="AP10" s="8"/>
      <c r="AQ10" s="8"/>
      <c r="AR10" s="8"/>
      <c r="AS10" s="8"/>
      <c r="AT10" s="8"/>
      <c r="AU10" s="8"/>
      <c r="AV10" s="8"/>
    </row>
    <row r="11" spans="1:48" ht="55.5" customHeight="1" x14ac:dyDescent="0.3">
      <c r="A11" s="137"/>
      <c r="B11" s="127"/>
      <c r="C11" s="127"/>
      <c r="D11" s="127"/>
      <c r="E11" s="235"/>
      <c r="F11" s="179"/>
      <c r="G11" s="217"/>
      <c r="H11" s="219"/>
      <c r="I11" s="219"/>
      <c r="J11" s="219"/>
      <c r="K11" s="217"/>
      <c r="L11" s="219"/>
      <c r="M11" s="217"/>
      <c r="N11" s="219"/>
      <c r="O11" s="219"/>
      <c r="P11" s="217"/>
      <c r="Q11" s="219"/>
      <c r="R11" s="219"/>
      <c r="S11" s="219"/>
      <c r="T11" s="217"/>
      <c r="U11" s="219"/>
      <c r="V11" s="217"/>
      <c r="W11" s="219"/>
      <c r="X11" s="219"/>
      <c r="Y11" s="217"/>
      <c r="Z11" s="219"/>
      <c r="AA11" s="219"/>
      <c r="AB11" s="219"/>
      <c r="AC11" s="217"/>
      <c r="AD11" s="219"/>
      <c r="AE11" s="217"/>
      <c r="AF11" s="219"/>
      <c r="AG11" s="219"/>
      <c r="AH11" s="8"/>
      <c r="AI11" s="8"/>
      <c r="AJ11" s="8"/>
      <c r="AK11" s="8"/>
      <c r="AL11" s="8"/>
      <c r="AM11" s="8"/>
      <c r="AN11" s="8"/>
      <c r="AO11" s="8"/>
      <c r="AP11" s="8"/>
      <c r="AQ11" s="8"/>
      <c r="AR11" s="8"/>
      <c r="AS11" s="8"/>
      <c r="AT11" s="8"/>
      <c r="AU11" s="8"/>
      <c r="AV11" s="8"/>
    </row>
    <row r="12" spans="1:48" ht="55.5" customHeight="1" x14ac:dyDescent="0.3">
      <c r="A12" s="137">
        <v>2</v>
      </c>
      <c r="B12" s="127" t="str">
        <f>IF('2. Identificación del Riesgo'!B12:B14="","",'2. Identificación del Riesgo'!B12:B14)</f>
        <v>Control Disciplinario Interno</v>
      </c>
      <c r="C12" s="127" t="str">
        <f>IF('2. Identificación del Riesgo'!G12:G14="","",'2. Identificación del Riesgo'!G12:G14)</f>
        <v xml:space="preserve">Posibilidad de afectación reputacional para la entidad, por el incumplimiento de los términos procesales establecidos en la normatividad legal vigente, a causa de la inefectividad de los controles dispuestos  para el cumplimiento de los fines del proceso disciplinario </v>
      </c>
      <c r="D12" s="127" t="str">
        <f>IF('2. Identificación del Riesgo'!H12:H14="","",'2. Identificación del Riesgo'!H12:H14)</f>
        <v>Gestión</v>
      </c>
      <c r="E12" s="235" t="str">
        <f>IF('7. Mapa de Riesgos General'!AO12:AO14="",IF(B12="","","N/A"),'7. Mapa de Riesgos General'!AO12:AO14)</f>
        <v>1. Fortalecimiento de la Base de Datos de los procesos activos, en materia de seguimiento a los términos e impulso procesal.</v>
      </c>
      <c r="F12" s="177" t="str">
        <f>IF('7. Mapa de Riesgos General'!Q12:Q14="","",'7. Mapa de Riesgos General'!W12:W14)</f>
        <v>control 1: base de datos google drive,  en las últimas columnas  se evidencia el seguimiento por parte de la jefe de oficina de control disciplinario interno, no obstante, la base de datos está amparada bajo reserva legal  del que trata el artículo 115 CGD por cuanto se resguarda la información sensible</v>
      </c>
      <c r="G12" s="216"/>
      <c r="H12" s="218"/>
      <c r="I12" s="218"/>
      <c r="J12" s="218"/>
      <c r="K12" s="217"/>
      <c r="L12" s="220"/>
      <c r="M12" s="216"/>
      <c r="N12" s="220"/>
      <c r="O12" s="220"/>
      <c r="P12" s="216"/>
      <c r="Q12" s="218"/>
      <c r="R12" s="218"/>
      <c r="S12" s="218"/>
      <c r="T12" s="217"/>
      <c r="U12" s="220"/>
      <c r="V12" s="216"/>
      <c r="W12" s="220"/>
      <c r="X12" s="220"/>
      <c r="Y12" s="216"/>
      <c r="Z12" s="218"/>
      <c r="AA12" s="218"/>
      <c r="AB12" s="218"/>
      <c r="AC12" s="217"/>
      <c r="AD12" s="220"/>
      <c r="AE12" s="216"/>
      <c r="AF12" s="220"/>
      <c r="AG12" s="220"/>
      <c r="AH12" s="8"/>
      <c r="AI12" s="8"/>
      <c r="AJ12" s="8"/>
      <c r="AK12" s="8"/>
      <c r="AL12" s="8"/>
      <c r="AM12" s="8"/>
      <c r="AN12" s="8"/>
      <c r="AO12" s="8"/>
      <c r="AP12" s="8"/>
      <c r="AQ12" s="8"/>
      <c r="AR12" s="8"/>
      <c r="AS12" s="8"/>
      <c r="AT12" s="8"/>
      <c r="AU12" s="8"/>
      <c r="AV12" s="8"/>
    </row>
    <row r="13" spans="1:48" ht="55.5" customHeight="1" x14ac:dyDescent="0.3">
      <c r="A13" s="137"/>
      <c r="B13" s="127"/>
      <c r="C13" s="127"/>
      <c r="D13" s="127"/>
      <c r="E13" s="235"/>
      <c r="F13" s="178"/>
      <c r="G13" s="217"/>
      <c r="H13" s="219"/>
      <c r="I13" s="219"/>
      <c r="J13" s="219"/>
      <c r="K13" s="217"/>
      <c r="L13" s="219"/>
      <c r="M13" s="217"/>
      <c r="N13" s="219"/>
      <c r="O13" s="219"/>
      <c r="P13" s="217"/>
      <c r="Q13" s="219"/>
      <c r="R13" s="219"/>
      <c r="S13" s="219"/>
      <c r="T13" s="217"/>
      <c r="U13" s="219"/>
      <c r="V13" s="217"/>
      <c r="W13" s="219"/>
      <c r="X13" s="219"/>
      <c r="Y13" s="217"/>
      <c r="Z13" s="219"/>
      <c r="AA13" s="219"/>
      <c r="AB13" s="219"/>
      <c r="AC13" s="217"/>
      <c r="AD13" s="219"/>
      <c r="AE13" s="217"/>
      <c r="AF13" s="219"/>
      <c r="AG13" s="219"/>
      <c r="AH13" s="8"/>
      <c r="AI13" s="8"/>
      <c r="AJ13" s="8"/>
      <c r="AK13" s="8"/>
      <c r="AL13" s="8"/>
      <c r="AM13" s="8"/>
      <c r="AN13" s="8"/>
      <c r="AO13" s="8"/>
      <c r="AP13" s="8"/>
      <c r="AQ13" s="8"/>
      <c r="AR13" s="8"/>
      <c r="AS13" s="8"/>
      <c r="AT13" s="8"/>
      <c r="AU13" s="8"/>
      <c r="AV13" s="8"/>
    </row>
    <row r="14" spans="1:48" ht="55.5" customHeight="1" x14ac:dyDescent="0.3">
      <c r="A14" s="137"/>
      <c r="B14" s="127"/>
      <c r="C14" s="127"/>
      <c r="D14" s="127"/>
      <c r="E14" s="235"/>
      <c r="F14" s="179"/>
      <c r="G14" s="217"/>
      <c r="H14" s="219"/>
      <c r="I14" s="219"/>
      <c r="J14" s="219"/>
      <c r="K14" s="217"/>
      <c r="L14" s="219"/>
      <c r="M14" s="217"/>
      <c r="N14" s="219"/>
      <c r="O14" s="219"/>
      <c r="P14" s="217"/>
      <c r="Q14" s="219"/>
      <c r="R14" s="219"/>
      <c r="S14" s="219"/>
      <c r="T14" s="217"/>
      <c r="U14" s="219"/>
      <c r="V14" s="217"/>
      <c r="W14" s="219"/>
      <c r="X14" s="219"/>
      <c r="Y14" s="217"/>
      <c r="Z14" s="219"/>
      <c r="AA14" s="219"/>
      <c r="AB14" s="219"/>
      <c r="AC14" s="217"/>
      <c r="AD14" s="219"/>
      <c r="AE14" s="217"/>
      <c r="AF14" s="219"/>
      <c r="AG14" s="219"/>
      <c r="AH14" s="8"/>
      <c r="AI14" s="8"/>
      <c r="AJ14" s="8"/>
      <c r="AK14" s="8"/>
      <c r="AL14" s="8"/>
      <c r="AM14" s="8"/>
      <c r="AN14" s="8"/>
      <c r="AO14" s="8"/>
      <c r="AP14" s="8"/>
      <c r="AQ14" s="8"/>
      <c r="AR14" s="8"/>
      <c r="AS14" s="8"/>
      <c r="AT14" s="8"/>
      <c r="AU14" s="8"/>
      <c r="AV14" s="8"/>
    </row>
    <row r="15" spans="1:48" ht="16.5" customHeight="1" x14ac:dyDescent="0.3">
      <c r="A15" s="137">
        <v>3</v>
      </c>
      <c r="B15" s="127" t="str">
        <f>IF('2. Identificación del Riesgo'!B15:B17="","",'2. Identificación del Riesgo'!B15:B17)</f>
        <v/>
      </c>
      <c r="C15" s="127" t="str">
        <f>IF('2. Identificación del Riesgo'!G15:G17="","",'2. Identificación del Riesgo'!G15:G17)</f>
        <v/>
      </c>
      <c r="D15" s="127" t="str">
        <f>IF('2. Identificación del Riesgo'!H15:H17="","",'2. Identificación del Riesgo'!H15:H17)</f>
        <v/>
      </c>
      <c r="E15" s="235" t="str">
        <f>IF('7. Mapa de Riesgos General'!AO15:AO17="",IF(B15="","","N/A"),'7. Mapa de Riesgos General'!AO15:AO17)</f>
        <v/>
      </c>
      <c r="F15" s="177" t="str">
        <f>IF('7. Mapa de Riesgos General'!Q15:Q17="","",'7. Mapa de Riesgos General'!W15:W17)</f>
        <v/>
      </c>
      <c r="G15" s="216"/>
      <c r="H15" s="218"/>
      <c r="I15" s="218"/>
      <c r="J15" s="218"/>
      <c r="K15" s="217"/>
      <c r="L15" s="220"/>
      <c r="M15" s="216"/>
      <c r="N15" s="220"/>
      <c r="O15" s="220"/>
      <c r="P15" s="216"/>
      <c r="Q15" s="218"/>
      <c r="R15" s="218"/>
      <c r="S15" s="218"/>
      <c r="T15" s="217"/>
      <c r="U15" s="220"/>
      <c r="V15" s="216"/>
      <c r="W15" s="220"/>
      <c r="X15" s="220"/>
      <c r="Y15" s="216"/>
      <c r="Z15" s="218"/>
      <c r="AA15" s="218"/>
      <c r="AB15" s="218"/>
      <c r="AC15" s="217"/>
      <c r="AD15" s="220"/>
      <c r="AE15" s="216"/>
      <c r="AF15" s="220"/>
      <c r="AG15" s="220"/>
      <c r="AH15" s="8"/>
      <c r="AI15" s="8"/>
      <c r="AJ15" s="8"/>
      <c r="AK15" s="8"/>
      <c r="AL15" s="8"/>
      <c r="AM15" s="8"/>
      <c r="AN15" s="8"/>
      <c r="AO15" s="8"/>
      <c r="AP15" s="8"/>
      <c r="AQ15" s="8"/>
      <c r="AR15" s="8"/>
      <c r="AS15" s="8"/>
      <c r="AT15" s="8"/>
      <c r="AU15" s="8"/>
      <c r="AV15" s="8"/>
    </row>
    <row r="16" spans="1:48" x14ac:dyDescent="0.3">
      <c r="A16" s="137"/>
      <c r="B16" s="127"/>
      <c r="C16" s="127"/>
      <c r="D16" s="127"/>
      <c r="E16" s="235"/>
      <c r="F16" s="178"/>
      <c r="G16" s="217"/>
      <c r="H16" s="219"/>
      <c r="I16" s="219"/>
      <c r="J16" s="219"/>
      <c r="K16" s="217"/>
      <c r="L16" s="219"/>
      <c r="M16" s="217"/>
      <c r="N16" s="219"/>
      <c r="O16" s="219"/>
      <c r="P16" s="217"/>
      <c r="Q16" s="219"/>
      <c r="R16" s="219"/>
      <c r="S16" s="219"/>
      <c r="T16" s="217"/>
      <c r="U16" s="219"/>
      <c r="V16" s="217"/>
      <c r="W16" s="219"/>
      <c r="X16" s="219"/>
      <c r="Y16" s="217"/>
      <c r="Z16" s="219"/>
      <c r="AA16" s="219"/>
      <c r="AB16" s="219"/>
      <c r="AC16" s="217"/>
      <c r="AD16" s="219"/>
      <c r="AE16" s="217"/>
      <c r="AF16" s="219"/>
      <c r="AG16" s="219"/>
      <c r="AH16" s="8"/>
      <c r="AI16" s="8"/>
      <c r="AJ16" s="8"/>
      <c r="AK16" s="8"/>
      <c r="AL16" s="8"/>
      <c r="AM16" s="8"/>
      <c r="AN16" s="8"/>
      <c r="AO16" s="8"/>
      <c r="AP16" s="8"/>
      <c r="AQ16" s="8"/>
      <c r="AR16" s="8"/>
      <c r="AS16" s="8"/>
      <c r="AT16" s="8"/>
      <c r="AU16" s="8"/>
      <c r="AV16" s="8"/>
    </row>
    <row r="17" spans="1:48" x14ac:dyDescent="0.3">
      <c r="A17" s="137"/>
      <c r="B17" s="127"/>
      <c r="C17" s="127"/>
      <c r="D17" s="127"/>
      <c r="E17" s="235"/>
      <c r="F17" s="179"/>
      <c r="G17" s="217"/>
      <c r="H17" s="219"/>
      <c r="I17" s="219"/>
      <c r="J17" s="219"/>
      <c r="K17" s="217"/>
      <c r="L17" s="219"/>
      <c r="M17" s="217"/>
      <c r="N17" s="219"/>
      <c r="O17" s="219"/>
      <c r="P17" s="217"/>
      <c r="Q17" s="219"/>
      <c r="R17" s="219"/>
      <c r="S17" s="219"/>
      <c r="T17" s="217"/>
      <c r="U17" s="219"/>
      <c r="V17" s="217"/>
      <c r="W17" s="219"/>
      <c r="X17" s="219"/>
      <c r="Y17" s="217"/>
      <c r="Z17" s="219"/>
      <c r="AA17" s="219"/>
      <c r="AB17" s="219"/>
      <c r="AC17" s="217"/>
      <c r="AD17" s="219"/>
      <c r="AE17" s="217"/>
      <c r="AF17" s="219"/>
      <c r="AG17" s="219"/>
      <c r="AH17" s="8"/>
      <c r="AI17" s="8"/>
      <c r="AJ17" s="8"/>
      <c r="AK17" s="8"/>
      <c r="AL17" s="8"/>
      <c r="AM17" s="8"/>
      <c r="AN17" s="8"/>
      <c r="AO17" s="8"/>
      <c r="AP17" s="8"/>
      <c r="AQ17" s="8"/>
      <c r="AR17" s="8"/>
      <c r="AS17" s="8"/>
      <c r="AT17" s="8"/>
      <c r="AU17" s="8"/>
      <c r="AV17" s="8"/>
    </row>
    <row r="18" spans="1:48" ht="16.5" customHeight="1" x14ac:dyDescent="0.3">
      <c r="A18" s="137">
        <v>4</v>
      </c>
      <c r="B18" s="127" t="str">
        <f>IF('2. Identificación del Riesgo'!B18:B20="","",'2. Identificación del Riesgo'!B18:B20)</f>
        <v/>
      </c>
      <c r="C18" s="127" t="str">
        <f>IF('2. Identificación del Riesgo'!G18:G20="","",'2. Identificación del Riesgo'!G18:G20)</f>
        <v/>
      </c>
      <c r="D18" s="127" t="str">
        <f>IF('2. Identificación del Riesgo'!H18:H20="","",'2. Identificación del Riesgo'!H18:H20)</f>
        <v/>
      </c>
      <c r="E18" s="235" t="str">
        <f>IF('7. Mapa de Riesgos General'!AO18:AO20="",IF(B18="","","N/A"),'7. Mapa de Riesgos General'!AO18:AO20)</f>
        <v/>
      </c>
      <c r="F18" s="177" t="str">
        <f>IF('7. Mapa de Riesgos General'!Q18:Q20="","",'7. Mapa de Riesgos General'!W18:W20)</f>
        <v/>
      </c>
      <c r="G18" s="216"/>
      <c r="H18" s="218"/>
      <c r="I18" s="218"/>
      <c r="J18" s="218"/>
      <c r="K18" s="217"/>
      <c r="L18" s="220"/>
      <c r="M18" s="216"/>
      <c r="N18" s="220"/>
      <c r="O18" s="220"/>
      <c r="P18" s="216"/>
      <c r="Q18" s="218"/>
      <c r="R18" s="218"/>
      <c r="S18" s="218"/>
      <c r="T18" s="217"/>
      <c r="U18" s="220"/>
      <c r="V18" s="216"/>
      <c r="W18" s="220"/>
      <c r="X18" s="220"/>
      <c r="Y18" s="216"/>
      <c r="Z18" s="218"/>
      <c r="AA18" s="218"/>
      <c r="AB18" s="218"/>
      <c r="AC18" s="217"/>
      <c r="AD18" s="220"/>
      <c r="AE18" s="216"/>
      <c r="AF18" s="220"/>
      <c r="AG18" s="220"/>
      <c r="AH18" s="8"/>
      <c r="AI18" s="8"/>
      <c r="AJ18" s="8"/>
      <c r="AK18" s="8"/>
      <c r="AL18" s="8"/>
      <c r="AM18" s="8"/>
      <c r="AN18" s="8"/>
      <c r="AO18" s="8"/>
      <c r="AP18" s="8"/>
      <c r="AQ18" s="8"/>
      <c r="AR18" s="8"/>
      <c r="AS18" s="8"/>
      <c r="AT18" s="8"/>
      <c r="AU18" s="8"/>
      <c r="AV18" s="8"/>
    </row>
    <row r="19" spans="1:48" x14ac:dyDescent="0.3">
      <c r="A19" s="137"/>
      <c r="B19" s="127"/>
      <c r="C19" s="127"/>
      <c r="D19" s="127"/>
      <c r="E19" s="235"/>
      <c r="F19" s="178"/>
      <c r="G19" s="217"/>
      <c r="H19" s="219"/>
      <c r="I19" s="219"/>
      <c r="J19" s="219"/>
      <c r="K19" s="217"/>
      <c r="L19" s="219"/>
      <c r="M19" s="217"/>
      <c r="N19" s="219"/>
      <c r="O19" s="219"/>
      <c r="P19" s="217"/>
      <c r="Q19" s="219"/>
      <c r="R19" s="219"/>
      <c r="S19" s="219"/>
      <c r="T19" s="217"/>
      <c r="U19" s="219"/>
      <c r="V19" s="217"/>
      <c r="W19" s="219"/>
      <c r="X19" s="219"/>
      <c r="Y19" s="217"/>
      <c r="Z19" s="219"/>
      <c r="AA19" s="219"/>
      <c r="AB19" s="219"/>
      <c r="AC19" s="217"/>
      <c r="AD19" s="219"/>
      <c r="AE19" s="217"/>
      <c r="AF19" s="219"/>
      <c r="AG19" s="219"/>
      <c r="AH19" s="8"/>
      <c r="AI19" s="8"/>
      <c r="AJ19" s="8"/>
      <c r="AK19" s="8"/>
      <c r="AL19" s="8"/>
      <c r="AM19" s="8"/>
      <c r="AN19" s="8"/>
      <c r="AO19" s="8"/>
      <c r="AP19" s="8"/>
      <c r="AQ19" s="8"/>
      <c r="AR19" s="8"/>
      <c r="AS19" s="8"/>
      <c r="AT19" s="8"/>
      <c r="AU19" s="8"/>
      <c r="AV19" s="8"/>
    </row>
    <row r="20" spans="1:48" x14ac:dyDescent="0.3">
      <c r="A20" s="137"/>
      <c r="B20" s="127"/>
      <c r="C20" s="127"/>
      <c r="D20" s="127"/>
      <c r="E20" s="235"/>
      <c r="F20" s="179"/>
      <c r="G20" s="217"/>
      <c r="H20" s="219"/>
      <c r="I20" s="219"/>
      <c r="J20" s="219"/>
      <c r="K20" s="217"/>
      <c r="L20" s="219"/>
      <c r="M20" s="217"/>
      <c r="N20" s="219"/>
      <c r="O20" s="219"/>
      <c r="P20" s="217"/>
      <c r="Q20" s="219"/>
      <c r="R20" s="219"/>
      <c r="S20" s="219"/>
      <c r="T20" s="217"/>
      <c r="U20" s="219"/>
      <c r="V20" s="217"/>
      <c r="W20" s="219"/>
      <c r="X20" s="219"/>
      <c r="Y20" s="217"/>
      <c r="Z20" s="219"/>
      <c r="AA20" s="219"/>
      <c r="AB20" s="219"/>
      <c r="AC20" s="217"/>
      <c r="AD20" s="219"/>
      <c r="AE20" s="217"/>
      <c r="AF20" s="219"/>
      <c r="AG20" s="219"/>
      <c r="AH20" s="8"/>
      <c r="AI20" s="8"/>
      <c r="AJ20" s="8"/>
      <c r="AK20" s="8"/>
      <c r="AL20" s="8"/>
      <c r="AM20" s="8"/>
      <c r="AN20" s="8"/>
      <c r="AO20" s="8"/>
      <c r="AP20" s="8"/>
      <c r="AQ20" s="8"/>
      <c r="AR20" s="8"/>
      <c r="AS20" s="8"/>
      <c r="AT20" s="8"/>
      <c r="AU20" s="8"/>
      <c r="AV20" s="8"/>
    </row>
    <row r="21" spans="1:48" ht="16.5" customHeight="1" x14ac:dyDescent="0.3">
      <c r="A21" s="137">
        <v>5</v>
      </c>
      <c r="B21" s="127" t="str">
        <f>IF('2. Identificación del Riesgo'!B21:B23="","",'2. Identificación del Riesgo'!B21:B23)</f>
        <v/>
      </c>
      <c r="C21" s="127" t="str">
        <f>IF('2. Identificación del Riesgo'!G21:G23="","",'2. Identificación del Riesgo'!G21:G23)</f>
        <v/>
      </c>
      <c r="D21" s="127" t="str">
        <f>IF('2. Identificación del Riesgo'!H21:H23="","",'2. Identificación del Riesgo'!H21:H23)</f>
        <v/>
      </c>
      <c r="E21" s="235" t="str">
        <f>IF('7. Mapa de Riesgos General'!AO21:AO23="",IF(B21="","","N/A"),'7. Mapa de Riesgos General'!AO21:AO23)</f>
        <v/>
      </c>
      <c r="F21" s="177" t="str">
        <f>IF('7. Mapa de Riesgos General'!Q21:Q23="","",'7. Mapa de Riesgos General'!W21:W23)</f>
        <v/>
      </c>
      <c r="G21" s="216"/>
      <c r="H21" s="218"/>
      <c r="I21" s="218"/>
      <c r="J21" s="218"/>
      <c r="K21" s="217"/>
      <c r="L21" s="220"/>
      <c r="M21" s="216"/>
      <c r="N21" s="220"/>
      <c r="O21" s="220"/>
      <c r="P21" s="216"/>
      <c r="Q21" s="218"/>
      <c r="R21" s="218"/>
      <c r="S21" s="218"/>
      <c r="T21" s="217"/>
      <c r="U21" s="220"/>
      <c r="V21" s="216"/>
      <c r="W21" s="220"/>
      <c r="X21" s="220"/>
      <c r="Y21" s="216"/>
      <c r="Z21" s="218"/>
      <c r="AA21" s="218"/>
      <c r="AB21" s="218"/>
      <c r="AC21" s="217"/>
      <c r="AD21" s="220"/>
      <c r="AE21" s="216"/>
      <c r="AF21" s="220"/>
      <c r="AG21" s="220"/>
      <c r="AH21" s="8"/>
      <c r="AI21" s="8"/>
      <c r="AJ21" s="8"/>
      <c r="AK21" s="8"/>
      <c r="AL21" s="8"/>
      <c r="AM21" s="8"/>
      <c r="AN21" s="8"/>
      <c r="AO21" s="8"/>
      <c r="AP21" s="8"/>
      <c r="AQ21" s="8"/>
      <c r="AR21" s="8"/>
      <c r="AS21" s="8"/>
      <c r="AT21" s="8"/>
      <c r="AU21" s="8"/>
      <c r="AV21" s="8"/>
    </row>
    <row r="22" spans="1:48" x14ac:dyDescent="0.3">
      <c r="A22" s="137"/>
      <c r="B22" s="127"/>
      <c r="C22" s="127"/>
      <c r="D22" s="127"/>
      <c r="E22" s="235"/>
      <c r="F22" s="178"/>
      <c r="G22" s="217"/>
      <c r="H22" s="219"/>
      <c r="I22" s="219"/>
      <c r="J22" s="219"/>
      <c r="K22" s="217"/>
      <c r="L22" s="219"/>
      <c r="M22" s="217"/>
      <c r="N22" s="219"/>
      <c r="O22" s="219"/>
      <c r="P22" s="217"/>
      <c r="Q22" s="219"/>
      <c r="R22" s="219"/>
      <c r="S22" s="219"/>
      <c r="T22" s="217"/>
      <c r="U22" s="219"/>
      <c r="V22" s="217"/>
      <c r="W22" s="219"/>
      <c r="X22" s="219"/>
      <c r="Y22" s="217"/>
      <c r="Z22" s="219"/>
      <c r="AA22" s="219"/>
      <c r="AB22" s="219"/>
      <c r="AC22" s="217"/>
      <c r="AD22" s="219"/>
      <c r="AE22" s="217"/>
      <c r="AF22" s="219"/>
      <c r="AG22" s="219"/>
      <c r="AH22" s="8"/>
      <c r="AI22" s="8"/>
      <c r="AJ22" s="8"/>
      <c r="AK22" s="8"/>
      <c r="AL22" s="8"/>
      <c r="AM22" s="8"/>
      <c r="AN22" s="8"/>
      <c r="AO22" s="8"/>
      <c r="AP22" s="8"/>
      <c r="AQ22" s="8"/>
      <c r="AR22" s="8"/>
      <c r="AS22" s="8"/>
      <c r="AT22" s="8"/>
      <c r="AU22" s="8"/>
      <c r="AV22" s="8"/>
    </row>
    <row r="23" spans="1:48" x14ac:dyDescent="0.3">
      <c r="A23" s="137"/>
      <c r="B23" s="127"/>
      <c r="C23" s="127"/>
      <c r="D23" s="127"/>
      <c r="E23" s="235"/>
      <c r="F23" s="179"/>
      <c r="G23" s="217"/>
      <c r="H23" s="219"/>
      <c r="I23" s="219"/>
      <c r="J23" s="219"/>
      <c r="K23" s="217"/>
      <c r="L23" s="219"/>
      <c r="M23" s="217"/>
      <c r="N23" s="219"/>
      <c r="O23" s="219"/>
      <c r="P23" s="217"/>
      <c r="Q23" s="219"/>
      <c r="R23" s="219"/>
      <c r="S23" s="219"/>
      <c r="T23" s="217"/>
      <c r="U23" s="219"/>
      <c r="V23" s="217"/>
      <c r="W23" s="219"/>
      <c r="X23" s="219"/>
      <c r="Y23" s="217"/>
      <c r="Z23" s="219"/>
      <c r="AA23" s="219"/>
      <c r="AB23" s="219"/>
      <c r="AC23" s="217"/>
      <c r="AD23" s="219"/>
      <c r="AE23" s="217"/>
      <c r="AF23" s="219"/>
      <c r="AG23" s="219"/>
      <c r="AH23" s="8"/>
      <c r="AI23" s="8"/>
      <c r="AJ23" s="8"/>
      <c r="AK23" s="8"/>
      <c r="AL23" s="8"/>
      <c r="AM23" s="8"/>
      <c r="AN23" s="8"/>
      <c r="AO23" s="8"/>
      <c r="AP23" s="8"/>
      <c r="AQ23" s="8"/>
      <c r="AR23" s="8"/>
      <c r="AS23" s="8"/>
      <c r="AT23" s="8"/>
      <c r="AU23" s="8"/>
      <c r="AV23" s="8"/>
    </row>
    <row r="24" spans="1:48" ht="16.5" customHeight="1" x14ac:dyDescent="0.3">
      <c r="A24" s="137">
        <v>6</v>
      </c>
      <c r="B24" s="127" t="str">
        <f>IF('2. Identificación del Riesgo'!B24:B26="","",'2. Identificación del Riesgo'!B24:B26)</f>
        <v/>
      </c>
      <c r="C24" s="127" t="str">
        <f>IF('2. Identificación del Riesgo'!G24:G26="","",'2. Identificación del Riesgo'!G24:G26)</f>
        <v/>
      </c>
      <c r="D24" s="127" t="str">
        <f>IF('2. Identificación del Riesgo'!H24:H26="","",'2. Identificación del Riesgo'!H24:H26)</f>
        <v/>
      </c>
      <c r="E24" s="235" t="str">
        <f>IF('7. Mapa de Riesgos General'!AO24:AO26="",IF(B24="","","N/A"),'7. Mapa de Riesgos General'!AO24:AO26)</f>
        <v/>
      </c>
      <c r="F24" s="177" t="str">
        <f>IF('7. Mapa de Riesgos General'!Q24:Q26="","",'7. Mapa de Riesgos General'!W24:W26)</f>
        <v/>
      </c>
      <c r="G24" s="216"/>
      <c r="H24" s="218"/>
      <c r="I24" s="218"/>
      <c r="J24" s="218"/>
      <c r="K24" s="217"/>
      <c r="L24" s="220"/>
      <c r="M24" s="216"/>
      <c r="N24" s="220"/>
      <c r="O24" s="220"/>
      <c r="P24" s="216"/>
      <c r="Q24" s="218"/>
      <c r="R24" s="218"/>
      <c r="S24" s="218"/>
      <c r="T24" s="217"/>
      <c r="U24" s="220"/>
      <c r="V24" s="216"/>
      <c r="W24" s="220"/>
      <c r="X24" s="220"/>
      <c r="Y24" s="216"/>
      <c r="Z24" s="218"/>
      <c r="AA24" s="218"/>
      <c r="AB24" s="218"/>
      <c r="AC24" s="217"/>
      <c r="AD24" s="220"/>
      <c r="AE24" s="216"/>
      <c r="AF24" s="220"/>
      <c r="AG24" s="220"/>
      <c r="AH24" s="8"/>
      <c r="AI24" s="8"/>
      <c r="AJ24" s="8"/>
      <c r="AK24" s="8"/>
      <c r="AL24" s="8"/>
      <c r="AM24" s="8"/>
      <c r="AN24" s="8"/>
      <c r="AO24" s="8"/>
      <c r="AP24" s="8"/>
      <c r="AQ24" s="8"/>
      <c r="AR24" s="8"/>
      <c r="AS24" s="8"/>
      <c r="AT24" s="8"/>
      <c r="AU24" s="8"/>
      <c r="AV24" s="8"/>
    </row>
    <row r="25" spans="1:48" x14ac:dyDescent="0.3">
      <c r="A25" s="137"/>
      <c r="B25" s="127"/>
      <c r="C25" s="127"/>
      <c r="D25" s="127"/>
      <c r="E25" s="235"/>
      <c r="F25" s="178"/>
      <c r="G25" s="217"/>
      <c r="H25" s="219"/>
      <c r="I25" s="219"/>
      <c r="J25" s="219"/>
      <c r="K25" s="217"/>
      <c r="L25" s="219"/>
      <c r="M25" s="217"/>
      <c r="N25" s="219"/>
      <c r="O25" s="219"/>
      <c r="P25" s="217"/>
      <c r="Q25" s="219"/>
      <c r="R25" s="219"/>
      <c r="S25" s="219"/>
      <c r="T25" s="217"/>
      <c r="U25" s="219"/>
      <c r="V25" s="217"/>
      <c r="W25" s="219"/>
      <c r="X25" s="219"/>
      <c r="Y25" s="217"/>
      <c r="Z25" s="219"/>
      <c r="AA25" s="219"/>
      <c r="AB25" s="219"/>
      <c r="AC25" s="217"/>
      <c r="AD25" s="219"/>
      <c r="AE25" s="217"/>
      <c r="AF25" s="219"/>
      <c r="AG25" s="219"/>
      <c r="AH25" s="8"/>
      <c r="AI25" s="8"/>
      <c r="AJ25" s="8"/>
      <c r="AK25" s="8"/>
      <c r="AL25" s="8"/>
      <c r="AM25" s="8"/>
      <c r="AN25" s="8"/>
      <c r="AO25" s="8"/>
      <c r="AP25" s="8"/>
      <c r="AQ25" s="8"/>
      <c r="AR25" s="8"/>
      <c r="AS25" s="8"/>
      <c r="AT25" s="8"/>
      <c r="AU25" s="8"/>
      <c r="AV25" s="8"/>
    </row>
    <row r="26" spans="1:48" x14ac:dyDescent="0.3">
      <c r="A26" s="137"/>
      <c r="B26" s="127"/>
      <c r="C26" s="127"/>
      <c r="D26" s="127"/>
      <c r="E26" s="235"/>
      <c r="F26" s="179"/>
      <c r="G26" s="217"/>
      <c r="H26" s="219"/>
      <c r="I26" s="219"/>
      <c r="J26" s="219"/>
      <c r="K26" s="217"/>
      <c r="L26" s="219"/>
      <c r="M26" s="217"/>
      <c r="N26" s="219"/>
      <c r="O26" s="219"/>
      <c r="P26" s="217"/>
      <c r="Q26" s="219"/>
      <c r="R26" s="219"/>
      <c r="S26" s="219"/>
      <c r="T26" s="217"/>
      <c r="U26" s="219"/>
      <c r="V26" s="217"/>
      <c r="W26" s="219"/>
      <c r="X26" s="219"/>
      <c r="Y26" s="217"/>
      <c r="Z26" s="219"/>
      <c r="AA26" s="219"/>
      <c r="AB26" s="219"/>
      <c r="AC26" s="217"/>
      <c r="AD26" s="219"/>
      <c r="AE26" s="217"/>
      <c r="AF26" s="219"/>
      <c r="AG26" s="219"/>
      <c r="AH26" s="8"/>
      <c r="AI26" s="8"/>
      <c r="AJ26" s="8"/>
      <c r="AK26" s="8"/>
      <c r="AL26" s="8"/>
      <c r="AM26" s="8"/>
      <c r="AN26" s="8"/>
      <c r="AO26" s="8"/>
      <c r="AP26" s="8"/>
      <c r="AQ26" s="8"/>
      <c r="AR26" s="8"/>
      <c r="AS26" s="8"/>
      <c r="AT26" s="8"/>
      <c r="AU26" s="8"/>
      <c r="AV26" s="8"/>
    </row>
    <row r="27" spans="1:48" ht="16.5" customHeight="1" x14ac:dyDescent="0.3">
      <c r="A27" s="137">
        <v>7</v>
      </c>
      <c r="B27" s="127" t="str">
        <f>IF('2. Identificación del Riesgo'!B27:B29="","",'2. Identificación del Riesgo'!B27:B29)</f>
        <v/>
      </c>
      <c r="C27" s="127" t="str">
        <f>IF('2. Identificación del Riesgo'!G27:G29="","",'2. Identificación del Riesgo'!G27:G29)</f>
        <v/>
      </c>
      <c r="D27" s="127" t="str">
        <f>IF('2. Identificación del Riesgo'!H27:H29="","",'2. Identificación del Riesgo'!H27:H29)</f>
        <v/>
      </c>
      <c r="E27" s="235" t="str">
        <f>IF('7. Mapa de Riesgos General'!AO27:AO29="",IF(B27="","","N/A"),'7. Mapa de Riesgos General'!AO27:AO29)</f>
        <v/>
      </c>
      <c r="F27" s="177" t="str">
        <f>IF('7. Mapa de Riesgos General'!Q27:Q29="","",'7. Mapa de Riesgos General'!W27:W29)</f>
        <v/>
      </c>
      <c r="G27" s="216"/>
      <c r="H27" s="218"/>
      <c r="I27" s="218"/>
      <c r="J27" s="218"/>
      <c r="K27" s="217"/>
      <c r="L27" s="220"/>
      <c r="M27" s="216"/>
      <c r="N27" s="220"/>
      <c r="O27" s="220"/>
      <c r="P27" s="216"/>
      <c r="Q27" s="218"/>
      <c r="R27" s="218"/>
      <c r="S27" s="218"/>
      <c r="T27" s="217"/>
      <c r="U27" s="220"/>
      <c r="V27" s="216"/>
      <c r="W27" s="220"/>
      <c r="X27" s="220"/>
      <c r="Y27" s="216"/>
      <c r="Z27" s="218"/>
      <c r="AA27" s="218"/>
      <c r="AB27" s="218"/>
      <c r="AC27" s="217"/>
      <c r="AD27" s="220"/>
      <c r="AE27" s="216"/>
      <c r="AF27" s="220"/>
      <c r="AG27" s="220"/>
      <c r="AH27" s="8"/>
      <c r="AI27" s="8"/>
      <c r="AJ27" s="8"/>
      <c r="AK27" s="8"/>
      <c r="AL27" s="8"/>
      <c r="AM27" s="8"/>
      <c r="AN27" s="8"/>
      <c r="AO27" s="8"/>
      <c r="AP27" s="8"/>
      <c r="AQ27" s="8"/>
      <c r="AR27" s="8"/>
      <c r="AS27" s="8"/>
      <c r="AT27" s="8"/>
      <c r="AU27" s="8"/>
      <c r="AV27" s="8"/>
    </row>
    <row r="28" spans="1:48" x14ac:dyDescent="0.3">
      <c r="A28" s="137"/>
      <c r="B28" s="127"/>
      <c r="C28" s="127"/>
      <c r="D28" s="127"/>
      <c r="E28" s="235"/>
      <c r="F28" s="178"/>
      <c r="G28" s="217"/>
      <c r="H28" s="219"/>
      <c r="I28" s="219"/>
      <c r="J28" s="219"/>
      <c r="K28" s="217"/>
      <c r="L28" s="219"/>
      <c r="M28" s="217"/>
      <c r="N28" s="219"/>
      <c r="O28" s="219"/>
      <c r="P28" s="217"/>
      <c r="Q28" s="219"/>
      <c r="R28" s="219"/>
      <c r="S28" s="219"/>
      <c r="T28" s="217"/>
      <c r="U28" s="219"/>
      <c r="V28" s="217"/>
      <c r="W28" s="219"/>
      <c r="X28" s="219"/>
      <c r="Y28" s="217"/>
      <c r="Z28" s="219"/>
      <c r="AA28" s="219"/>
      <c r="AB28" s="219"/>
      <c r="AC28" s="217"/>
      <c r="AD28" s="219"/>
      <c r="AE28" s="217"/>
      <c r="AF28" s="219"/>
      <c r="AG28" s="219"/>
      <c r="AH28" s="8"/>
      <c r="AI28" s="8"/>
      <c r="AJ28" s="8"/>
      <c r="AK28" s="8"/>
      <c r="AL28" s="8"/>
      <c r="AM28" s="8"/>
      <c r="AN28" s="8"/>
      <c r="AO28" s="8"/>
      <c r="AP28" s="8"/>
      <c r="AQ28" s="8"/>
      <c r="AR28" s="8"/>
      <c r="AS28" s="8"/>
      <c r="AT28" s="8"/>
      <c r="AU28" s="8"/>
      <c r="AV28" s="8"/>
    </row>
    <row r="29" spans="1:48" x14ac:dyDescent="0.3">
      <c r="A29" s="137"/>
      <c r="B29" s="127"/>
      <c r="C29" s="127"/>
      <c r="D29" s="127"/>
      <c r="E29" s="235"/>
      <c r="F29" s="179"/>
      <c r="G29" s="217"/>
      <c r="H29" s="219"/>
      <c r="I29" s="219"/>
      <c r="J29" s="219"/>
      <c r="K29" s="217"/>
      <c r="L29" s="219"/>
      <c r="M29" s="217"/>
      <c r="N29" s="219"/>
      <c r="O29" s="219"/>
      <c r="P29" s="217"/>
      <c r="Q29" s="219"/>
      <c r="R29" s="219"/>
      <c r="S29" s="219"/>
      <c r="T29" s="217"/>
      <c r="U29" s="219"/>
      <c r="V29" s="217"/>
      <c r="W29" s="219"/>
      <c r="X29" s="219"/>
      <c r="Y29" s="217"/>
      <c r="Z29" s="219"/>
      <c r="AA29" s="219"/>
      <c r="AB29" s="219"/>
      <c r="AC29" s="217"/>
      <c r="AD29" s="219"/>
      <c r="AE29" s="217"/>
      <c r="AF29" s="219"/>
      <c r="AG29" s="219"/>
      <c r="AH29" s="8"/>
      <c r="AI29" s="8"/>
      <c r="AJ29" s="8"/>
      <c r="AK29" s="8"/>
      <c r="AL29" s="8"/>
      <c r="AM29" s="8"/>
      <c r="AN29" s="8"/>
      <c r="AO29" s="8"/>
      <c r="AP29" s="8"/>
      <c r="AQ29" s="8"/>
      <c r="AR29" s="8"/>
      <c r="AS29" s="8"/>
      <c r="AT29" s="8"/>
      <c r="AU29" s="8"/>
      <c r="AV29" s="8"/>
    </row>
    <row r="30" spans="1:48" ht="16.5" customHeight="1" x14ac:dyDescent="0.3">
      <c r="A30" s="137">
        <v>8</v>
      </c>
      <c r="B30" s="127" t="str">
        <f>IF('2. Identificación del Riesgo'!B30:B32="","",'2. Identificación del Riesgo'!B30:B32)</f>
        <v/>
      </c>
      <c r="C30" s="127" t="str">
        <f>IF('2. Identificación del Riesgo'!G30:G32="","",'2. Identificación del Riesgo'!G30:G32)</f>
        <v/>
      </c>
      <c r="D30" s="127" t="str">
        <f>IF('2. Identificación del Riesgo'!H30:H32="","",'2. Identificación del Riesgo'!H30:H32)</f>
        <v/>
      </c>
      <c r="E30" s="235" t="str">
        <f>IF('7. Mapa de Riesgos General'!AO30:AO32="",IF(B30="","","N/A"),'7. Mapa de Riesgos General'!AO30:AO32)</f>
        <v/>
      </c>
      <c r="F30" s="177" t="str">
        <f>IF('7. Mapa de Riesgos General'!Q30:Q32="","",'7. Mapa de Riesgos General'!W30:W32)</f>
        <v/>
      </c>
      <c r="G30" s="216"/>
      <c r="H30" s="218"/>
      <c r="I30" s="218"/>
      <c r="J30" s="218"/>
      <c r="K30" s="217"/>
      <c r="L30" s="220"/>
      <c r="M30" s="216"/>
      <c r="N30" s="220"/>
      <c r="O30" s="220"/>
      <c r="P30" s="216"/>
      <c r="Q30" s="218"/>
      <c r="R30" s="218"/>
      <c r="S30" s="218"/>
      <c r="T30" s="217"/>
      <c r="U30" s="220"/>
      <c r="V30" s="216"/>
      <c r="W30" s="220"/>
      <c r="X30" s="220"/>
      <c r="Y30" s="216"/>
      <c r="Z30" s="218"/>
      <c r="AA30" s="218"/>
      <c r="AB30" s="218"/>
      <c r="AC30" s="217"/>
      <c r="AD30" s="220"/>
      <c r="AE30" s="216"/>
      <c r="AF30" s="220"/>
      <c r="AG30" s="220"/>
      <c r="AH30" s="8"/>
      <c r="AI30" s="8"/>
      <c r="AJ30" s="8"/>
      <c r="AK30" s="8"/>
      <c r="AL30" s="8"/>
      <c r="AM30" s="8"/>
      <c r="AN30" s="8"/>
      <c r="AO30" s="8"/>
      <c r="AP30" s="8"/>
      <c r="AQ30" s="8"/>
      <c r="AR30" s="8"/>
      <c r="AS30" s="8"/>
      <c r="AT30" s="8"/>
      <c r="AU30" s="8"/>
      <c r="AV30" s="8"/>
    </row>
    <row r="31" spans="1:48" x14ac:dyDescent="0.3">
      <c r="A31" s="137"/>
      <c r="B31" s="127"/>
      <c r="C31" s="127"/>
      <c r="D31" s="127"/>
      <c r="E31" s="235"/>
      <c r="F31" s="178"/>
      <c r="G31" s="217"/>
      <c r="H31" s="219"/>
      <c r="I31" s="219"/>
      <c r="J31" s="219"/>
      <c r="K31" s="217"/>
      <c r="L31" s="219"/>
      <c r="M31" s="217"/>
      <c r="N31" s="219"/>
      <c r="O31" s="219"/>
      <c r="P31" s="217"/>
      <c r="Q31" s="219"/>
      <c r="R31" s="219"/>
      <c r="S31" s="219"/>
      <c r="T31" s="217"/>
      <c r="U31" s="219"/>
      <c r="V31" s="217"/>
      <c r="W31" s="219"/>
      <c r="X31" s="219"/>
      <c r="Y31" s="217"/>
      <c r="Z31" s="219"/>
      <c r="AA31" s="219"/>
      <c r="AB31" s="219"/>
      <c r="AC31" s="217"/>
      <c r="AD31" s="219"/>
      <c r="AE31" s="217"/>
      <c r="AF31" s="219"/>
      <c r="AG31" s="219"/>
      <c r="AH31" s="8"/>
      <c r="AI31" s="8"/>
      <c r="AJ31" s="8"/>
      <c r="AK31" s="8"/>
      <c r="AL31" s="8"/>
      <c r="AM31" s="8"/>
      <c r="AN31" s="8"/>
      <c r="AO31" s="8"/>
      <c r="AP31" s="8"/>
      <c r="AQ31" s="8"/>
      <c r="AR31" s="8"/>
      <c r="AS31" s="8"/>
      <c r="AT31" s="8"/>
      <c r="AU31" s="8"/>
      <c r="AV31" s="8"/>
    </row>
    <row r="32" spans="1:48" x14ac:dyDescent="0.3">
      <c r="A32" s="137"/>
      <c r="B32" s="127"/>
      <c r="C32" s="127"/>
      <c r="D32" s="127"/>
      <c r="E32" s="235"/>
      <c r="F32" s="179"/>
      <c r="G32" s="217"/>
      <c r="H32" s="219"/>
      <c r="I32" s="219"/>
      <c r="J32" s="219"/>
      <c r="K32" s="217"/>
      <c r="L32" s="219"/>
      <c r="M32" s="217"/>
      <c r="N32" s="219"/>
      <c r="O32" s="219"/>
      <c r="P32" s="217"/>
      <c r="Q32" s="219"/>
      <c r="R32" s="219"/>
      <c r="S32" s="219"/>
      <c r="T32" s="217"/>
      <c r="U32" s="219"/>
      <c r="V32" s="217"/>
      <c r="W32" s="219"/>
      <c r="X32" s="219"/>
      <c r="Y32" s="217"/>
      <c r="Z32" s="219"/>
      <c r="AA32" s="219"/>
      <c r="AB32" s="219"/>
      <c r="AC32" s="217"/>
      <c r="AD32" s="219"/>
      <c r="AE32" s="217"/>
      <c r="AF32" s="219"/>
      <c r="AG32" s="219"/>
      <c r="AH32" s="8"/>
      <c r="AI32" s="8"/>
      <c r="AJ32" s="8"/>
      <c r="AK32" s="8"/>
      <c r="AL32" s="8"/>
      <c r="AM32" s="8"/>
      <c r="AN32" s="8"/>
      <c r="AO32" s="8"/>
      <c r="AP32" s="8"/>
      <c r="AQ32" s="8"/>
      <c r="AR32" s="8"/>
      <c r="AS32" s="8"/>
      <c r="AT32" s="8"/>
      <c r="AU32" s="8"/>
      <c r="AV32" s="8"/>
    </row>
    <row r="33" spans="1:48" ht="16.5" customHeight="1" x14ac:dyDescent="0.3">
      <c r="A33" s="137">
        <v>9</v>
      </c>
      <c r="B33" s="127" t="str">
        <f>IF('2. Identificación del Riesgo'!B33:B35="","",'2. Identificación del Riesgo'!B33:B35)</f>
        <v/>
      </c>
      <c r="C33" s="127" t="str">
        <f>IF('2. Identificación del Riesgo'!G33:G35="","",'2. Identificación del Riesgo'!G33:G35)</f>
        <v/>
      </c>
      <c r="D33" s="127" t="str">
        <f>IF('2. Identificación del Riesgo'!H33:H35="","",'2. Identificación del Riesgo'!H33:H35)</f>
        <v/>
      </c>
      <c r="E33" s="235" t="str">
        <f>IF('7. Mapa de Riesgos General'!AO33:AO35="",IF(B33="","","N/A"),'7. Mapa de Riesgos General'!AO33:AO35)</f>
        <v/>
      </c>
      <c r="F33" s="177" t="str">
        <f>IF('7. Mapa de Riesgos General'!Q33:Q35="","",'7. Mapa de Riesgos General'!W33:W35)</f>
        <v/>
      </c>
      <c r="G33" s="216"/>
      <c r="H33" s="218"/>
      <c r="I33" s="218"/>
      <c r="J33" s="218"/>
      <c r="K33" s="217"/>
      <c r="L33" s="220"/>
      <c r="M33" s="216"/>
      <c r="N33" s="220"/>
      <c r="O33" s="220"/>
      <c r="P33" s="216"/>
      <c r="Q33" s="218"/>
      <c r="R33" s="218"/>
      <c r="S33" s="218"/>
      <c r="T33" s="217"/>
      <c r="U33" s="220"/>
      <c r="V33" s="216"/>
      <c r="W33" s="220"/>
      <c r="X33" s="220"/>
      <c r="Y33" s="216"/>
      <c r="Z33" s="218"/>
      <c r="AA33" s="218"/>
      <c r="AB33" s="218"/>
      <c r="AC33" s="217"/>
      <c r="AD33" s="220"/>
      <c r="AE33" s="216"/>
      <c r="AF33" s="220"/>
      <c r="AG33" s="220"/>
      <c r="AH33" s="8"/>
      <c r="AI33" s="8"/>
      <c r="AJ33" s="8"/>
      <c r="AK33" s="8"/>
      <c r="AL33" s="8"/>
      <c r="AM33" s="8"/>
      <c r="AN33" s="8"/>
      <c r="AO33" s="8"/>
      <c r="AP33" s="8"/>
      <c r="AQ33" s="8"/>
      <c r="AR33" s="8"/>
      <c r="AS33" s="8"/>
      <c r="AT33" s="8"/>
      <c r="AU33" s="8"/>
      <c r="AV33" s="8"/>
    </row>
    <row r="34" spans="1:48" x14ac:dyDescent="0.3">
      <c r="A34" s="137"/>
      <c r="B34" s="127"/>
      <c r="C34" s="127"/>
      <c r="D34" s="127"/>
      <c r="E34" s="235"/>
      <c r="F34" s="178"/>
      <c r="G34" s="217"/>
      <c r="H34" s="219"/>
      <c r="I34" s="219"/>
      <c r="J34" s="219"/>
      <c r="K34" s="217"/>
      <c r="L34" s="219"/>
      <c r="M34" s="217"/>
      <c r="N34" s="219"/>
      <c r="O34" s="219"/>
      <c r="P34" s="217"/>
      <c r="Q34" s="219"/>
      <c r="R34" s="219"/>
      <c r="S34" s="219"/>
      <c r="T34" s="217"/>
      <c r="U34" s="219"/>
      <c r="V34" s="217"/>
      <c r="W34" s="219"/>
      <c r="X34" s="219"/>
      <c r="Y34" s="217"/>
      <c r="Z34" s="219"/>
      <c r="AA34" s="219"/>
      <c r="AB34" s="219"/>
      <c r="AC34" s="217"/>
      <c r="AD34" s="219"/>
      <c r="AE34" s="217"/>
      <c r="AF34" s="219"/>
      <c r="AG34" s="219"/>
      <c r="AH34" s="8"/>
      <c r="AI34" s="8"/>
      <c r="AJ34" s="8"/>
      <c r="AK34" s="8"/>
      <c r="AL34" s="8"/>
      <c r="AM34" s="8"/>
      <c r="AN34" s="8"/>
      <c r="AO34" s="8"/>
      <c r="AP34" s="8"/>
      <c r="AQ34" s="8"/>
      <c r="AR34" s="8"/>
      <c r="AS34" s="8"/>
      <c r="AT34" s="8"/>
      <c r="AU34" s="8"/>
      <c r="AV34" s="8"/>
    </row>
    <row r="35" spans="1:48" x14ac:dyDescent="0.3">
      <c r="A35" s="137"/>
      <c r="B35" s="127"/>
      <c r="C35" s="127"/>
      <c r="D35" s="127"/>
      <c r="E35" s="235"/>
      <c r="F35" s="179"/>
      <c r="G35" s="217"/>
      <c r="H35" s="219"/>
      <c r="I35" s="219"/>
      <c r="J35" s="219"/>
      <c r="K35" s="217"/>
      <c r="L35" s="219"/>
      <c r="M35" s="217"/>
      <c r="N35" s="219"/>
      <c r="O35" s="219"/>
      <c r="P35" s="217"/>
      <c r="Q35" s="219"/>
      <c r="R35" s="219"/>
      <c r="S35" s="219"/>
      <c r="T35" s="217"/>
      <c r="U35" s="219"/>
      <c r="V35" s="217"/>
      <c r="W35" s="219"/>
      <c r="X35" s="219"/>
      <c r="Y35" s="217"/>
      <c r="Z35" s="219"/>
      <c r="AA35" s="219"/>
      <c r="AB35" s="219"/>
      <c r="AC35" s="217"/>
      <c r="AD35" s="219"/>
      <c r="AE35" s="217"/>
      <c r="AF35" s="219"/>
      <c r="AG35" s="219"/>
      <c r="AH35" s="8"/>
      <c r="AI35" s="8"/>
      <c r="AJ35" s="8"/>
      <c r="AK35" s="8"/>
      <c r="AL35" s="8"/>
      <c r="AM35" s="8"/>
      <c r="AN35" s="8"/>
      <c r="AO35" s="8"/>
      <c r="AP35" s="8"/>
      <c r="AQ35" s="8"/>
      <c r="AR35" s="8"/>
      <c r="AS35" s="8"/>
      <c r="AT35" s="8"/>
      <c r="AU35" s="8"/>
      <c r="AV35" s="8"/>
    </row>
    <row r="36" spans="1:48" ht="16.5" customHeight="1" x14ac:dyDescent="0.3">
      <c r="A36" s="137">
        <v>10</v>
      </c>
      <c r="B36" s="127" t="str">
        <f>IF('2. Identificación del Riesgo'!B36:B38="","",'2. Identificación del Riesgo'!B36:B38)</f>
        <v/>
      </c>
      <c r="C36" s="127" t="str">
        <f>IF('2. Identificación del Riesgo'!G36:G38="","",'2. Identificación del Riesgo'!G36:G38)</f>
        <v/>
      </c>
      <c r="D36" s="127" t="str">
        <f>IF('2. Identificación del Riesgo'!H36:H38="","",'2. Identificación del Riesgo'!H36:H38)</f>
        <v/>
      </c>
      <c r="E36" s="235" t="str">
        <f>IF('7. Mapa de Riesgos General'!AO36:AO38="",IF(B36="","","N/A"),'7. Mapa de Riesgos General'!AO36:AO38)</f>
        <v/>
      </c>
      <c r="F36" s="177" t="str">
        <f>IF('7. Mapa de Riesgos General'!Q36:Q38="","",'7. Mapa de Riesgos General'!W36:W38)</f>
        <v/>
      </c>
      <c r="G36" s="216"/>
      <c r="H36" s="218"/>
      <c r="I36" s="218"/>
      <c r="J36" s="218"/>
      <c r="K36" s="217"/>
      <c r="L36" s="220"/>
      <c r="M36" s="216"/>
      <c r="N36" s="220"/>
      <c r="O36" s="220"/>
      <c r="P36" s="216"/>
      <c r="Q36" s="218"/>
      <c r="R36" s="218"/>
      <c r="S36" s="218"/>
      <c r="T36" s="217"/>
      <c r="U36" s="220"/>
      <c r="V36" s="216"/>
      <c r="W36" s="220"/>
      <c r="X36" s="220"/>
      <c r="Y36" s="216"/>
      <c r="Z36" s="218"/>
      <c r="AA36" s="218"/>
      <c r="AB36" s="218"/>
      <c r="AC36" s="217"/>
      <c r="AD36" s="220"/>
      <c r="AE36" s="216"/>
      <c r="AF36" s="220"/>
      <c r="AG36" s="220"/>
      <c r="AH36" s="8"/>
      <c r="AI36" s="8"/>
      <c r="AJ36" s="8"/>
      <c r="AK36" s="8"/>
      <c r="AL36" s="8"/>
      <c r="AM36" s="8"/>
      <c r="AN36" s="8"/>
      <c r="AO36" s="8"/>
      <c r="AP36" s="8"/>
      <c r="AQ36" s="8"/>
      <c r="AR36" s="8"/>
      <c r="AS36" s="8"/>
      <c r="AT36" s="8"/>
      <c r="AU36" s="8"/>
      <c r="AV36" s="8"/>
    </row>
    <row r="37" spans="1:48" x14ac:dyDescent="0.3">
      <c r="A37" s="137"/>
      <c r="B37" s="127"/>
      <c r="C37" s="127"/>
      <c r="D37" s="127"/>
      <c r="E37" s="235"/>
      <c r="F37" s="178"/>
      <c r="G37" s="217"/>
      <c r="H37" s="219"/>
      <c r="I37" s="219"/>
      <c r="J37" s="219"/>
      <c r="K37" s="217"/>
      <c r="L37" s="219"/>
      <c r="M37" s="217"/>
      <c r="N37" s="219"/>
      <c r="O37" s="219"/>
      <c r="P37" s="217"/>
      <c r="Q37" s="219"/>
      <c r="R37" s="219"/>
      <c r="S37" s="219"/>
      <c r="T37" s="217"/>
      <c r="U37" s="219"/>
      <c r="V37" s="217"/>
      <c r="W37" s="219"/>
      <c r="X37" s="219"/>
      <c r="Y37" s="217"/>
      <c r="Z37" s="219"/>
      <c r="AA37" s="219"/>
      <c r="AB37" s="219"/>
      <c r="AC37" s="217"/>
      <c r="AD37" s="219"/>
      <c r="AE37" s="217"/>
      <c r="AF37" s="219"/>
      <c r="AG37" s="219"/>
      <c r="AH37" s="8"/>
      <c r="AI37" s="8"/>
      <c r="AJ37" s="8"/>
      <c r="AK37" s="8"/>
      <c r="AL37" s="8"/>
      <c r="AM37" s="8"/>
      <c r="AN37" s="8"/>
      <c r="AO37" s="8"/>
      <c r="AP37" s="8"/>
      <c r="AQ37" s="8"/>
      <c r="AR37" s="8"/>
      <c r="AS37" s="8"/>
      <c r="AT37" s="8"/>
      <c r="AU37" s="8"/>
      <c r="AV37" s="8"/>
    </row>
    <row r="38" spans="1:48" x14ac:dyDescent="0.3">
      <c r="A38" s="137"/>
      <c r="B38" s="127"/>
      <c r="C38" s="127"/>
      <c r="D38" s="127"/>
      <c r="E38" s="235"/>
      <c r="F38" s="179"/>
      <c r="G38" s="217"/>
      <c r="H38" s="219"/>
      <c r="I38" s="219"/>
      <c r="J38" s="219"/>
      <c r="K38" s="217"/>
      <c r="L38" s="219"/>
      <c r="M38" s="217"/>
      <c r="N38" s="219"/>
      <c r="O38" s="219"/>
      <c r="P38" s="217"/>
      <c r="Q38" s="219"/>
      <c r="R38" s="219"/>
      <c r="S38" s="219"/>
      <c r="T38" s="217"/>
      <c r="U38" s="219"/>
      <c r="V38" s="217"/>
      <c r="W38" s="219"/>
      <c r="X38" s="219"/>
      <c r="Y38" s="217"/>
      <c r="Z38" s="219"/>
      <c r="AA38" s="219"/>
      <c r="AB38" s="219"/>
      <c r="AC38" s="217"/>
      <c r="AD38" s="219"/>
      <c r="AE38" s="217"/>
      <c r="AF38" s="219"/>
      <c r="AG38" s="219"/>
      <c r="AH38" s="8"/>
      <c r="AI38" s="8"/>
      <c r="AJ38" s="8"/>
      <c r="AK38" s="8"/>
      <c r="AL38" s="8"/>
      <c r="AM38" s="8"/>
      <c r="AN38" s="8"/>
      <c r="AO38" s="8"/>
      <c r="AP38" s="8"/>
      <c r="AQ38" s="8"/>
      <c r="AR38" s="8"/>
      <c r="AS38" s="8"/>
      <c r="AT38" s="8"/>
      <c r="AU38" s="8"/>
      <c r="AV38" s="8"/>
    </row>
    <row r="39" spans="1:48" ht="16.5" customHeight="1" x14ac:dyDescent="0.3">
      <c r="A39" s="137">
        <v>11</v>
      </c>
      <c r="B39" s="127" t="str">
        <f>IF('2. Identificación del Riesgo'!B39:B41="","",'2. Identificación del Riesgo'!B39:B41)</f>
        <v/>
      </c>
      <c r="C39" s="127" t="str">
        <f>IF('2. Identificación del Riesgo'!G39:G41="","",'2. Identificación del Riesgo'!G39:G41)</f>
        <v/>
      </c>
      <c r="D39" s="127" t="str">
        <f>IF('2. Identificación del Riesgo'!H39:H41="","",'2. Identificación del Riesgo'!H39:H41)</f>
        <v/>
      </c>
      <c r="E39" s="235" t="str">
        <f>IF('7. Mapa de Riesgos General'!AO39:AO41="",IF(B39="","","N/A"),'7. Mapa de Riesgos General'!AO39:AO41)</f>
        <v/>
      </c>
      <c r="F39" s="177" t="str">
        <f>IF('7. Mapa de Riesgos General'!Q39:Q41="","",'7. Mapa de Riesgos General'!W39:W41)</f>
        <v/>
      </c>
      <c r="G39" s="216"/>
      <c r="H39" s="218"/>
      <c r="I39" s="218"/>
      <c r="J39" s="218"/>
      <c r="K39" s="217"/>
      <c r="L39" s="220"/>
      <c r="M39" s="216"/>
      <c r="N39" s="220"/>
      <c r="O39" s="220"/>
      <c r="P39" s="216"/>
      <c r="Q39" s="218"/>
      <c r="R39" s="218"/>
      <c r="S39" s="218"/>
      <c r="T39" s="217"/>
      <c r="U39" s="220"/>
      <c r="V39" s="216"/>
      <c r="W39" s="220"/>
      <c r="X39" s="220"/>
      <c r="Y39" s="216"/>
      <c r="Z39" s="218"/>
      <c r="AA39" s="218"/>
      <c r="AB39" s="218"/>
      <c r="AC39" s="217"/>
      <c r="AD39" s="220"/>
      <c r="AE39" s="216"/>
      <c r="AF39" s="220"/>
      <c r="AG39" s="220"/>
      <c r="AH39" s="8"/>
      <c r="AI39" s="8"/>
      <c r="AJ39" s="8"/>
      <c r="AK39" s="8"/>
      <c r="AL39" s="8"/>
      <c r="AM39" s="8"/>
      <c r="AN39" s="8"/>
      <c r="AO39" s="8"/>
      <c r="AP39" s="8"/>
      <c r="AQ39" s="8"/>
      <c r="AR39" s="8"/>
      <c r="AS39" s="8"/>
      <c r="AT39" s="8"/>
      <c r="AU39" s="8"/>
      <c r="AV39" s="8"/>
    </row>
    <row r="40" spans="1:48" x14ac:dyDescent="0.3">
      <c r="A40" s="137"/>
      <c r="B40" s="127"/>
      <c r="C40" s="127"/>
      <c r="D40" s="127"/>
      <c r="E40" s="235"/>
      <c r="F40" s="178"/>
      <c r="G40" s="217"/>
      <c r="H40" s="219"/>
      <c r="I40" s="219"/>
      <c r="J40" s="219"/>
      <c r="K40" s="217"/>
      <c r="L40" s="219"/>
      <c r="M40" s="217"/>
      <c r="N40" s="219"/>
      <c r="O40" s="219"/>
      <c r="P40" s="217"/>
      <c r="Q40" s="219"/>
      <c r="R40" s="219"/>
      <c r="S40" s="219"/>
      <c r="T40" s="217"/>
      <c r="U40" s="219"/>
      <c r="V40" s="217"/>
      <c r="W40" s="219"/>
      <c r="X40" s="219"/>
      <c r="Y40" s="217"/>
      <c r="Z40" s="219"/>
      <c r="AA40" s="219"/>
      <c r="AB40" s="219"/>
      <c r="AC40" s="217"/>
      <c r="AD40" s="219"/>
      <c r="AE40" s="217"/>
      <c r="AF40" s="219"/>
      <c r="AG40" s="219"/>
      <c r="AH40" s="8"/>
      <c r="AI40" s="8"/>
      <c r="AJ40" s="8"/>
      <c r="AK40" s="8"/>
      <c r="AL40" s="8"/>
      <c r="AM40" s="8"/>
      <c r="AN40" s="8"/>
      <c r="AO40" s="8"/>
      <c r="AP40" s="8"/>
      <c r="AQ40" s="8"/>
      <c r="AR40" s="8"/>
      <c r="AS40" s="8"/>
      <c r="AT40" s="8"/>
      <c r="AU40" s="8"/>
      <c r="AV40" s="8"/>
    </row>
    <row r="41" spans="1:48" x14ac:dyDescent="0.3">
      <c r="A41" s="137"/>
      <c r="B41" s="127"/>
      <c r="C41" s="127"/>
      <c r="D41" s="127"/>
      <c r="E41" s="235"/>
      <c r="F41" s="179"/>
      <c r="G41" s="217"/>
      <c r="H41" s="219"/>
      <c r="I41" s="219"/>
      <c r="J41" s="219"/>
      <c r="K41" s="217"/>
      <c r="L41" s="219"/>
      <c r="M41" s="217"/>
      <c r="N41" s="219"/>
      <c r="O41" s="219"/>
      <c r="P41" s="217"/>
      <c r="Q41" s="219"/>
      <c r="R41" s="219"/>
      <c r="S41" s="219"/>
      <c r="T41" s="217"/>
      <c r="U41" s="219"/>
      <c r="V41" s="217"/>
      <c r="W41" s="219"/>
      <c r="X41" s="219"/>
      <c r="Y41" s="217"/>
      <c r="Z41" s="219"/>
      <c r="AA41" s="219"/>
      <c r="AB41" s="219"/>
      <c r="AC41" s="217"/>
      <c r="AD41" s="219"/>
      <c r="AE41" s="217"/>
      <c r="AF41" s="219"/>
      <c r="AG41" s="219"/>
      <c r="AH41" s="8"/>
      <c r="AI41" s="8"/>
      <c r="AJ41" s="8"/>
      <c r="AK41" s="8"/>
      <c r="AL41" s="8"/>
      <c r="AM41" s="8"/>
      <c r="AN41" s="8"/>
      <c r="AO41" s="8"/>
      <c r="AP41" s="8"/>
      <c r="AQ41" s="8"/>
      <c r="AR41" s="8"/>
      <c r="AS41" s="8"/>
      <c r="AT41" s="8"/>
      <c r="AU41" s="8"/>
      <c r="AV41" s="8"/>
    </row>
    <row r="42" spans="1:48" ht="16.5" customHeight="1" x14ac:dyDescent="0.3">
      <c r="A42" s="137">
        <v>12</v>
      </c>
      <c r="B42" s="127" t="str">
        <f>IF('2. Identificación del Riesgo'!B42:B44="","",'2. Identificación del Riesgo'!B42:B44)</f>
        <v/>
      </c>
      <c r="C42" s="127" t="str">
        <f>IF('2. Identificación del Riesgo'!G42:G44="","",'2. Identificación del Riesgo'!G42:G44)</f>
        <v/>
      </c>
      <c r="D42" s="127" t="str">
        <f>IF('2. Identificación del Riesgo'!H42:H44="","",'2. Identificación del Riesgo'!H42:H44)</f>
        <v/>
      </c>
      <c r="E42" s="235" t="str">
        <f>IF('7. Mapa de Riesgos General'!AO42:AO44="",IF(B42="","","N/A"),'7. Mapa de Riesgos General'!AO42:AO44)</f>
        <v/>
      </c>
      <c r="F42" s="177" t="str">
        <f>IF('7. Mapa de Riesgos General'!Q42:Q44="","",'7. Mapa de Riesgos General'!W42:W44)</f>
        <v/>
      </c>
      <c r="G42" s="216"/>
      <c r="H42" s="218"/>
      <c r="I42" s="218"/>
      <c r="J42" s="218"/>
      <c r="K42" s="217"/>
      <c r="L42" s="220"/>
      <c r="M42" s="216"/>
      <c r="N42" s="220"/>
      <c r="O42" s="220"/>
      <c r="P42" s="216"/>
      <c r="Q42" s="218"/>
      <c r="R42" s="218"/>
      <c r="S42" s="218"/>
      <c r="T42" s="217"/>
      <c r="U42" s="220"/>
      <c r="V42" s="216"/>
      <c r="W42" s="220"/>
      <c r="X42" s="220"/>
      <c r="Y42" s="216"/>
      <c r="Z42" s="218"/>
      <c r="AA42" s="218"/>
      <c r="AB42" s="218"/>
      <c r="AC42" s="217"/>
      <c r="AD42" s="220"/>
      <c r="AE42" s="216"/>
      <c r="AF42" s="220"/>
      <c r="AG42" s="220"/>
      <c r="AH42" s="8"/>
      <c r="AI42" s="8"/>
      <c r="AJ42" s="8"/>
      <c r="AK42" s="8"/>
      <c r="AL42" s="8"/>
      <c r="AM42" s="8"/>
      <c r="AN42" s="8"/>
      <c r="AO42" s="8"/>
      <c r="AP42" s="8"/>
      <c r="AQ42" s="8"/>
      <c r="AR42" s="8"/>
      <c r="AS42" s="8"/>
      <c r="AT42" s="8"/>
      <c r="AU42" s="8"/>
      <c r="AV42" s="8"/>
    </row>
    <row r="43" spans="1:48" x14ac:dyDescent="0.3">
      <c r="A43" s="137"/>
      <c r="B43" s="127"/>
      <c r="C43" s="127"/>
      <c r="D43" s="127"/>
      <c r="E43" s="235"/>
      <c r="F43" s="178"/>
      <c r="G43" s="217"/>
      <c r="H43" s="219"/>
      <c r="I43" s="219"/>
      <c r="J43" s="219"/>
      <c r="K43" s="217"/>
      <c r="L43" s="219"/>
      <c r="M43" s="217"/>
      <c r="N43" s="219"/>
      <c r="O43" s="219"/>
      <c r="P43" s="217"/>
      <c r="Q43" s="219"/>
      <c r="R43" s="219"/>
      <c r="S43" s="219"/>
      <c r="T43" s="217"/>
      <c r="U43" s="219"/>
      <c r="V43" s="217"/>
      <c r="W43" s="219"/>
      <c r="X43" s="219"/>
      <c r="Y43" s="217"/>
      <c r="Z43" s="219"/>
      <c r="AA43" s="219"/>
      <c r="AB43" s="219"/>
      <c r="AC43" s="217"/>
      <c r="AD43" s="219"/>
      <c r="AE43" s="217"/>
      <c r="AF43" s="219"/>
      <c r="AG43" s="219"/>
      <c r="AH43" s="8"/>
      <c r="AI43" s="8"/>
      <c r="AJ43" s="8"/>
      <c r="AK43" s="8"/>
      <c r="AL43" s="8"/>
      <c r="AM43" s="8"/>
      <c r="AN43" s="8"/>
      <c r="AO43" s="8"/>
      <c r="AP43" s="8"/>
      <c r="AQ43" s="8"/>
      <c r="AR43" s="8"/>
      <c r="AS43" s="8"/>
      <c r="AT43" s="8"/>
      <c r="AU43" s="8"/>
      <c r="AV43" s="8"/>
    </row>
    <row r="44" spans="1:48" x14ac:dyDescent="0.3">
      <c r="A44" s="137"/>
      <c r="B44" s="127"/>
      <c r="C44" s="127"/>
      <c r="D44" s="127"/>
      <c r="E44" s="235"/>
      <c r="F44" s="179"/>
      <c r="G44" s="217"/>
      <c r="H44" s="219"/>
      <c r="I44" s="219"/>
      <c r="J44" s="219"/>
      <c r="K44" s="217"/>
      <c r="L44" s="219"/>
      <c r="M44" s="217"/>
      <c r="N44" s="219"/>
      <c r="O44" s="219"/>
      <c r="P44" s="217"/>
      <c r="Q44" s="219"/>
      <c r="R44" s="219"/>
      <c r="S44" s="219"/>
      <c r="T44" s="217"/>
      <c r="U44" s="219"/>
      <c r="V44" s="217"/>
      <c r="W44" s="219"/>
      <c r="X44" s="219"/>
      <c r="Y44" s="217"/>
      <c r="Z44" s="219"/>
      <c r="AA44" s="219"/>
      <c r="AB44" s="219"/>
      <c r="AC44" s="217"/>
      <c r="AD44" s="219"/>
      <c r="AE44" s="217"/>
      <c r="AF44" s="219"/>
      <c r="AG44" s="219"/>
      <c r="AH44" s="8"/>
      <c r="AI44" s="8"/>
      <c r="AJ44" s="8"/>
      <c r="AK44" s="8"/>
      <c r="AL44" s="8"/>
      <c r="AM44" s="8"/>
      <c r="AN44" s="8"/>
      <c r="AO44" s="8"/>
      <c r="AP44" s="8"/>
      <c r="AQ44" s="8"/>
      <c r="AR44" s="8"/>
      <c r="AS44" s="8"/>
      <c r="AT44" s="8"/>
      <c r="AU44" s="8"/>
      <c r="AV44" s="8"/>
    </row>
    <row r="45" spans="1:48" ht="16.5" customHeight="1" x14ac:dyDescent="0.3">
      <c r="A45" s="137">
        <v>13</v>
      </c>
      <c r="B45" s="127" t="str">
        <f>IF('2. Identificación del Riesgo'!B45:B47="","",'2. Identificación del Riesgo'!B45:B47)</f>
        <v/>
      </c>
      <c r="C45" s="127" t="str">
        <f>IF('2. Identificación del Riesgo'!G45:G47="","",'2. Identificación del Riesgo'!G45:G47)</f>
        <v/>
      </c>
      <c r="D45" s="127" t="str">
        <f>IF('2. Identificación del Riesgo'!H45:H47="","",'2. Identificación del Riesgo'!H45:H47)</f>
        <v/>
      </c>
      <c r="E45" s="235" t="str">
        <f>IF('7. Mapa de Riesgos General'!AO45:AO47="",IF(B45="","","N/A"),'7. Mapa de Riesgos General'!AO45:AO47)</f>
        <v/>
      </c>
      <c r="F45" s="177" t="str">
        <f>IF('7. Mapa de Riesgos General'!Q45:Q47="","",'7. Mapa de Riesgos General'!W45:W47)</f>
        <v/>
      </c>
      <c r="G45" s="216"/>
      <c r="H45" s="218"/>
      <c r="I45" s="218"/>
      <c r="J45" s="218"/>
      <c r="K45" s="217"/>
      <c r="L45" s="220"/>
      <c r="M45" s="216"/>
      <c r="N45" s="220"/>
      <c r="O45" s="220"/>
      <c r="P45" s="216"/>
      <c r="Q45" s="218"/>
      <c r="R45" s="218"/>
      <c r="S45" s="218"/>
      <c r="T45" s="217"/>
      <c r="U45" s="220"/>
      <c r="V45" s="216"/>
      <c r="W45" s="220"/>
      <c r="X45" s="220"/>
      <c r="Y45" s="216"/>
      <c r="Z45" s="218"/>
      <c r="AA45" s="218"/>
      <c r="AB45" s="218"/>
      <c r="AC45" s="217"/>
      <c r="AD45" s="220"/>
      <c r="AE45" s="216"/>
      <c r="AF45" s="220"/>
      <c r="AG45" s="220"/>
      <c r="AH45" s="8"/>
      <c r="AI45" s="8"/>
      <c r="AJ45" s="8"/>
      <c r="AK45" s="8"/>
      <c r="AL45" s="8"/>
      <c r="AM45" s="8"/>
      <c r="AN45" s="8"/>
      <c r="AO45" s="8"/>
      <c r="AP45" s="8"/>
      <c r="AQ45" s="8"/>
      <c r="AR45" s="8"/>
      <c r="AS45" s="8"/>
      <c r="AT45" s="8"/>
      <c r="AU45" s="8"/>
      <c r="AV45" s="8"/>
    </row>
    <row r="46" spans="1:48" x14ac:dyDescent="0.3">
      <c r="A46" s="137"/>
      <c r="B46" s="127"/>
      <c r="C46" s="127"/>
      <c r="D46" s="127"/>
      <c r="E46" s="235"/>
      <c r="F46" s="178"/>
      <c r="G46" s="217"/>
      <c r="H46" s="219"/>
      <c r="I46" s="219"/>
      <c r="J46" s="219"/>
      <c r="K46" s="217"/>
      <c r="L46" s="219"/>
      <c r="M46" s="217"/>
      <c r="N46" s="219"/>
      <c r="O46" s="219"/>
      <c r="P46" s="217"/>
      <c r="Q46" s="219"/>
      <c r="R46" s="219"/>
      <c r="S46" s="219"/>
      <c r="T46" s="217"/>
      <c r="U46" s="219"/>
      <c r="V46" s="217"/>
      <c r="W46" s="219"/>
      <c r="X46" s="219"/>
      <c r="Y46" s="217"/>
      <c r="Z46" s="219"/>
      <c r="AA46" s="219"/>
      <c r="AB46" s="219"/>
      <c r="AC46" s="217"/>
      <c r="AD46" s="219"/>
      <c r="AE46" s="217"/>
      <c r="AF46" s="219"/>
      <c r="AG46" s="219"/>
      <c r="AH46" s="8"/>
      <c r="AI46" s="8"/>
      <c r="AJ46" s="8"/>
      <c r="AK46" s="8"/>
      <c r="AL46" s="8"/>
      <c r="AM46" s="8"/>
      <c r="AN46" s="8"/>
      <c r="AO46" s="8"/>
      <c r="AP46" s="8"/>
      <c r="AQ46" s="8"/>
      <c r="AR46" s="8"/>
      <c r="AS46" s="8"/>
      <c r="AT46" s="8"/>
      <c r="AU46" s="8"/>
      <c r="AV46" s="8"/>
    </row>
    <row r="47" spans="1:48" x14ac:dyDescent="0.3">
      <c r="A47" s="137"/>
      <c r="B47" s="127"/>
      <c r="C47" s="127"/>
      <c r="D47" s="127"/>
      <c r="E47" s="235"/>
      <c r="F47" s="179"/>
      <c r="G47" s="217"/>
      <c r="H47" s="219"/>
      <c r="I47" s="219"/>
      <c r="J47" s="219"/>
      <c r="K47" s="217"/>
      <c r="L47" s="219"/>
      <c r="M47" s="217"/>
      <c r="N47" s="219"/>
      <c r="O47" s="219"/>
      <c r="P47" s="217"/>
      <c r="Q47" s="219"/>
      <c r="R47" s="219"/>
      <c r="S47" s="219"/>
      <c r="T47" s="217"/>
      <c r="U47" s="219"/>
      <c r="V47" s="217"/>
      <c r="W47" s="219"/>
      <c r="X47" s="219"/>
      <c r="Y47" s="217"/>
      <c r="Z47" s="219"/>
      <c r="AA47" s="219"/>
      <c r="AB47" s="219"/>
      <c r="AC47" s="217"/>
      <c r="AD47" s="219"/>
      <c r="AE47" s="217"/>
      <c r="AF47" s="219"/>
      <c r="AG47" s="219"/>
      <c r="AH47" s="8"/>
      <c r="AI47" s="8"/>
      <c r="AJ47" s="8"/>
      <c r="AK47" s="8"/>
      <c r="AL47" s="8"/>
      <c r="AM47" s="8"/>
      <c r="AN47" s="8"/>
      <c r="AO47" s="8"/>
      <c r="AP47" s="8"/>
      <c r="AQ47" s="8"/>
      <c r="AR47" s="8"/>
      <c r="AS47" s="8"/>
      <c r="AT47" s="8"/>
      <c r="AU47" s="8"/>
      <c r="AV47" s="8"/>
    </row>
    <row r="48" spans="1:48" ht="16.5" customHeight="1" x14ac:dyDescent="0.3">
      <c r="A48" s="137">
        <v>14</v>
      </c>
      <c r="B48" s="127" t="str">
        <f>IF('2. Identificación del Riesgo'!B48:B50="","",'2. Identificación del Riesgo'!B48:B50)</f>
        <v/>
      </c>
      <c r="C48" s="127" t="str">
        <f>IF('2. Identificación del Riesgo'!G48:G50="","",'2. Identificación del Riesgo'!G48:G50)</f>
        <v/>
      </c>
      <c r="D48" s="127" t="str">
        <f>IF('2. Identificación del Riesgo'!H48:H50="","",'2. Identificación del Riesgo'!H48:H50)</f>
        <v/>
      </c>
      <c r="E48" s="235" t="str">
        <f>IF('7. Mapa de Riesgos General'!AO48:AO50="",IF(B48="","","N/A"),'7. Mapa de Riesgos General'!AO48:AO50)</f>
        <v/>
      </c>
      <c r="F48" s="177" t="str">
        <f>IF('7. Mapa de Riesgos General'!Q48:Q50="","",'7. Mapa de Riesgos General'!W48:W50)</f>
        <v/>
      </c>
      <c r="G48" s="216"/>
      <c r="H48" s="218"/>
      <c r="I48" s="218"/>
      <c r="J48" s="218"/>
      <c r="K48" s="217"/>
      <c r="L48" s="220"/>
      <c r="M48" s="216"/>
      <c r="N48" s="220"/>
      <c r="O48" s="220"/>
      <c r="P48" s="216"/>
      <c r="Q48" s="218"/>
      <c r="R48" s="218"/>
      <c r="S48" s="218"/>
      <c r="T48" s="217"/>
      <c r="U48" s="220"/>
      <c r="V48" s="216"/>
      <c r="W48" s="220"/>
      <c r="X48" s="220"/>
      <c r="Y48" s="216"/>
      <c r="Z48" s="218"/>
      <c r="AA48" s="218"/>
      <c r="AB48" s="218"/>
      <c r="AC48" s="217"/>
      <c r="AD48" s="220"/>
      <c r="AE48" s="216"/>
      <c r="AF48" s="220"/>
      <c r="AG48" s="220"/>
      <c r="AH48" s="8"/>
      <c r="AI48" s="8"/>
      <c r="AJ48" s="8"/>
      <c r="AK48" s="8"/>
      <c r="AL48" s="8"/>
      <c r="AM48" s="8"/>
      <c r="AN48" s="8"/>
      <c r="AO48" s="8"/>
      <c r="AP48" s="8"/>
      <c r="AQ48" s="8"/>
      <c r="AR48" s="8"/>
      <c r="AS48" s="8"/>
      <c r="AT48" s="8"/>
      <c r="AU48" s="8"/>
      <c r="AV48" s="8"/>
    </row>
    <row r="49" spans="1:48" x14ac:dyDescent="0.3">
      <c r="A49" s="137"/>
      <c r="B49" s="127"/>
      <c r="C49" s="127"/>
      <c r="D49" s="127"/>
      <c r="E49" s="235"/>
      <c r="F49" s="178"/>
      <c r="G49" s="217"/>
      <c r="H49" s="219"/>
      <c r="I49" s="219"/>
      <c r="J49" s="219"/>
      <c r="K49" s="217"/>
      <c r="L49" s="219"/>
      <c r="M49" s="217"/>
      <c r="N49" s="219"/>
      <c r="O49" s="219"/>
      <c r="P49" s="217"/>
      <c r="Q49" s="219"/>
      <c r="R49" s="219"/>
      <c r="S49" s="219"/>
      <c r="T49" s="217"/>
      <c r="U49" s="219"/>
      <c r="V49" s="217"/>
      <c r="W49" s="219"/>
      <c r="X49" s="219"/>
      <c r="Y49" s="217"/>
      <c r="Z49" s="219"/>
      <c r="AA49" s="219"/>
      <c r="AB49" s="219"/>
      <c r="AC49" s="217"/>
      <c r="AD49" s="219"/>
      <c r="AE49" s="217"/>
      <c r="AF49" s="219"/>
      <c r="AG49" s="219"/>
      <c r="AH49" s="8"/>
      <c r="AI49" s="8"/>
      <c r="AJ49" s="8"/>
      <c r="AK49" s="8"/>
      <c r="AL49" s="8"/>
      <c r="AM49" s="8"/>
      <c r="AN49" s="8"/>
      <c r="AO49" s="8"/>
      <c r="AP49" s="8"/>
      <c r="AQ49" s="8"/>
      <c r="AR49" s="8"/>
      <c r="AS49" s="8"/>
      <c r="AT49" s="8"/>
      <c r="AU49" s="8"/>
      <c r="AV49" s="8"/>
    </row>
    <row r="50" spans="1:48" x14ac:dyDescent="0.3">
      <c r="A50" s="137"/>
      <c r="B50" s="127"/>
      <c r="C50" s="127"/>
      <c r="D50" s="127"/>
      <c r="E50" s="235"/>
      <c r="F50" s="179"/>
      <c r="G50" s="217"/>
      <c r="H50" s="219"/>
      <c r="I50" s="219"/>
      <c r="J50" s="219"/>
      <c r="K50" s="217"/>
      <c r="L50" s="219"/>
      <c r="M50" s="217"/>
      <c r="N50" s="219"/>
      <c r="O50" s="219"/>
      <c r="P50" s="217"/>
      <c r="Q50" s="219"/>
      <c r="R50" s="219"/>
      <c r="S50" s="219"/>
      <c r="T50" s="217"/>
      <c r="U50" s="219"/>
      <c r="V50" s="217"/>
      <c r="W50" s="219"/>
      <c r="X50" s="219"/>
      <c r="Y50" s="217"/>
      <c r="Z50" s="219"/>
      <c r="AA50" s="219"/>
      <c r="AB50" s="219"/>
      <c r="AC50" s="217"/>
      <c r="AD50" s="219"/>
      <c r="AE50" s="217"/>
      <c r="AF50" s="219"/>
      <c r="AG50" s="219"/>
      <c r="AH50" s="8"/>
      <c r="AI50" s="8"/>
      <c r="AJ50" s="8"/>
      <c r="AK50" s="8"/>
      <c r="AL50" s="8"/>
      <c r="AM50" s="8"/>
      <c r="AN50" s="8"/>
      <c r="AO50" s="8"/>
      <c r="AP50" s="8"/>
      <c r="AQ50" s="8"/>
      <c r="AR50" s="8"/>
      <c r="AS50" s="8"/>
      <c r="AT50" s="8"/>
      <c r="AU50" s="8"/>
      <c r="AV50" s="8"/>
    </row>
    <row r="51" spans="1:48" ht="16.5" customHeight="1" x14ac:dyDescent="0.3">
      <c r="A51" s="137">
        <v>15</v>
      </c>
      <c r="B51" s="127" t="str">
        <f>IF('2. Identificación del Riesgo'!B51:B53="","",'2. Identificación del Riesgo'!B51:B53)</f>
        <v/>
      </c>
      <c r="C51" s="127" t="str">
        <f>IF('2. Identificación del Riesgo'!G51:G53="","",'2. Identificación del Riesgo'!G51:G53)</f>
        <v/>
      </c>
      <c r="D51" s="127" t="str">
        <f>IF('2. Identificación del Riesgo'!H51:H53="","",'2. Identificación del Riesgo'!H51:H53)</f>
        <v/>
      </c>
      <c r="E51" s="235" t="str">
        <f>IF('7. Mapa de Riesgos General'!AO51:AO53="",IF(B51="","","N/A"),'7. Mapa de Riesgos General'!AO51:AO53)</f>
        <v/>
      </c>
      <c r="F51" s="177" t="str">
        <f>IF('7. Mapa de Riesgos General'!Q51:Q53="","",'7. Mapa de Riesgos General'!W51:W53)</f>
        <v/>
      </c>
      <c r="G51" s="216"/>
      <c r="H51" s="218"/>
      <c r="I51" s="218"/>
      <c r="J51" s="218"/>
      <c r="K51" s="217"/>
      <c r="L51" s="220"/>
      <c r="M51" s="216"/>
      <c r="N51" s="220"/>
      <c r="O51" s="220"/>
      <c r="P51" s="216"/>
      <c r="Q51" s="218"/>
      <c r="R51" s="218"/>
      <c r="S51" s="218"/>
      <c r="T51" s="217"/>
      <c r="U51" s="220"/>
      <c r="V51" s="216"/>
      <c r="W51" s="220"/>
      <c r="X51" s="220"/>
      <c r="Y51" s="216"/>
      <c r="Z51" s="218"/>
      <c r="AA51" s="218"/>
      <c r="AB51" s="218"/>
      <c r="AC51" s="217"/>
      <c r="AD51" s="220"/>
      <c r="AE51" s="216"/>
      <c r="AF51" s="220"/>
      <c r="AG51" s="220"/>
      <c r="AH51" s="8"/>
      <c r="AI51" s="8"/>
      <c r="AJ51" s="8"/>
      <c r="AK51" s="8"/>
      <c r="AL51" s="8"/>
      <c r="AM51" s="8"/>
      <c r="AN51" s="8"/>
      <c r="AO51" s="8"/>
      <c r="AP51" s="8"/>
      <c r="AQ51" s="8"/>
      <c r="AR51" s="8"/>
      <c r="AS51" s="8"/>
      <c r="AT51" s="8"/>
      <c r="AU51" s="8"/>
      <c r="AV51" s="8"/>
    </row>
    <row r="52" spans="1:48" x14ac:dyDescent="0.3">
      <c r="A52" s="137"/>
      <c r="B52" s="127"/>
      <c r="C52" s="127"/>
      <c r="D52" s="127"/>
      <c r="E52" s="235"/>
      <c r="F52" s="178"/>
      <c r="G52" s="217"/>
      <c r="H52" s="219"/>
      <c r="I52" s="219"/>
      <c r="J52" s="219"/>
      <c r="K52" s="217"/>
      <c r="L52" s="219"/>
      <c r="M52" s="217"/>
      <c r="N52" s="219"/>
      <c r="O52" s="219"/>
      <c r="P52" s="217"/>
      <c r="Q52" s="219"/>
      <c r="R52" s="219"/>
      <c r="S52" s="219"/>
      <c r="T52" s="217"/>
      <c r="U52" s="219"/>
      <c r="V52" s="217"/>
      <c r="W52" s="219"/>
      <c r="X52" s="219"/>
      <c r="Y52" s="217"/>
      <c r="Z52" s="219"/>
      <c r="AA52" s="219"/>
      <c r="AB52" s="219"/>
      <c r="AC52" s="217"/>
      <c r="AD52" s="219"/>
      <c r="AE52" s="217"/>
      <c r="AF52" s="219"/>
      <c r="AG52" s="219"/>
      <c r="AH52" s="8"/>
      <c r="AI52" s="8"/>
      <c r="AJ52" s="8"/>
      <c r="AK52" s="8"/>
      <c r="AL52" s="8"/>
      <c r="AM52" s="8"/>
      <c r="AN52" s="8"/>
      <c r="AO52" s="8"/>
      <c r="AP52" s="8"/>
      <c r="AQ52" s="8"/>
      <c r="AR52" s="8"/>
      <c r="AS52" s="8"/>
      <c r="AT52" s="8"/>
      <c r="AU52" s="8"/>
      <c r="AV52" s="8"/>
    </row>
    <row r="53" spans="1:48" x14ac:dyDescent="0.3">
      <c r="A53" s="137"/>
      <c r="B53" s="127"/>
      <c r="C53" s="127"/>
      <c r="D53" s="127"/>
      <c r="E53" s="235"/>
      <c r="F53" s="179"/>
      <c r="G53" s="217"/>
      <c r="H53" s="219"/>
      <c r="I53" s="219"/>
      <c r="J53" s="219"/>
      <c r="K53" s="217"/>
      <c r="L53" s="219"/>
      <c r="M53" s="217"/>
      <c r="N53" s="219"/>
      <c r="O53" s="219"/>
      <c r="P53" s="217"/>
      <c r="Q53" s="219"/>
      <c r="R53" s="219"/>
      <c r="S53" s="219"/>
      <c r="T53" s="217"/>
      <c r="U53" s="219"/>
      <c r="V53" s="217"/>
      <c r="W53" s="219"/>
      <c r="X53" s="219"/>
      <c r="Y53" s="217"/>
      <c r="Z53" s="219"/>
      <c r="AA53" s="219"/>
      <c r="AB53" s="219"/>
      <c r="AC53" s="217"/>
      <c r="AD53" s="219"/>
      <c r="AE53" s="217"/>
      <c r="AF53" s="219"/>
      <c r="AG53" s="219"/>
      <c r="AH53" s="8"/>
      <c r="AI53" s="8"/>
      <c r="AJ53" s="8"/>
      <c r="AK53" s="8"/>
      <c r="AL53" s="8"/>
      <c r="AM53" s="8"/>
      <c r="AN53" s="8"/>
      <c r="AO53" s="8"/>
      <c r="AP53" s="8"/>
      <c r="AQ53" s="8"/>
      <c r="AR53" s="8"/>
      <c r="AS53" s="8"/>
      <c r="AT53" s="8"/>
      <c r="AU53" s="8"/>
      <c r="AV53" s="8"/>
    </row>
    <row r="54" spans="1:48" ht="16.5" customHeight="1" x14ac:dyDescent="0.3">
      <c r="A54" s="137">
        <v>16</v>
      </c>
      <c r="B54" s="127" t="str">
        <f>IF('2. Identificación del Riesgo'!B54:B56="","",'2. Identificación del Riesgo'!B54:B56)</f>
        <v/>
      </c>
      <c r="C54" s="127" t="str">
        <f>IF('2. Identificación del Riesgo'!G54:G56="","",'2. Identificación del Riesgo'!G54:G56)</f>
        <v/>
      </c>
      <c r="D54" s="127" t="str">
        <f>IF('2. Identificación del Riesgo'!H54:H56="","",'2. Identificación del Riesgo'!H54:H56)</f>
        <v/>
      </c>
      <c r="E54" s="235" t="str">
        <f>IF('7. Mapa de Riesgos General'!AO54:AO56="",IF(B54="","","N/A"),'7. Mapa de Riesgos General'!AO54:AO56)</f>
        <v/>
      </c>
      <c r="F54" s="177">
        <f>IF('7. Mapa de Riesgos General'!Q54:Q56="","",'7. Mapa de Riesgos General'!W54:W56)</f>
        <v>0</v>
      </c>
      <c r="G54" s="216"/>
      <c r="H54" s="218"/>
      <c r="I54" s="218"/>
      <c r="J54" s="218"/>
      <c r="K54" s="217"/>
      <c r="L54" s="220"/>
      <c r="M54" s="216"/>
      <c r="N54" s="220"/>
      <c r="O54" s="220"/>
      <c r="P54" s="216"/>
      <c r="Q54" s="218"/>
      <c r="R54" s="218"/>
      <c r="S54" s="218"/>
      <c r="T54" s="217"/>
      <c r="U54" s="220"/>
      <c r="V54" s="216"/>
      <c r="W54" s="220"/>
      <c r="X54" s="220"/>
      <c r="Y54" s="216"/>
      <c r="Z54" s="218"/>
      <c r="AA54" s="218"/>
      <c r="AB54" s="218"/>
      <c r="AC54" s="217"/>
      <c r="AD54" s="220"/>
      <c r="AE54" s="216"/>
      <c r="AF54" s="220"/>
      <c r="AG54" s="220"/>
      <c r="AH54" s="8"/>
      <c r="AI54" s="8"/>
      <c r="AJ54" s="8"/>
      <c r="AK54" s="8"/>
      <c r="AL54" s="8"/>
      <c r="AM54" s="8"/>
      <c r="AN54" s="8"/>
      <c r="AO54" s="8"/>
      <c r="AP54" s="8"/>
      <c r="AQ54" s="8"/>
      <c r="AR54" s="8"/>
      <c r="AS54" s="8"/>
      <c r="AT54" s="8"/>
      <c r="AU54" s="8"/>
      <c r="AV54" s="8"/>
    </row>
    <row r="55" spans="1:48" x14ac:dyDescent="0.3">
      <c r="A55" s="137"/>
      <c r="B55" s="127"/>
      <c r="C55" s="127"/>
      <c r="D55" s="127"/>
      <c r="E55" s="235"/>
      <c r="F55" s="178"/>
      <c r="G55" s="217"/>
      <c r="H55" s="219"/>
      <c r="I55" s="219"/>
      <c r="J55" s="219"/>
      <c r="K55" s="217"/>
      <c r="L55" s="219"/>
      <c r="M55" s="217"/>
      <c r="N55" s="219"/>
      <c r="O55" s="219"/>
      <c r="P55" s="217"/>
      <c r="Q55" s="219"/>
      <c r="R55" s="219"/>
      <c r="S55" s="219"/>
      <c r="T55" s="217"/>
      <c r="U55" s="219"/>
      <c r="V55" s="217"/>
      <c r="W55" s="219"/>
      <c r="X55" s="219"/>
      <c r="Y55" s="217"/>
      <c r="Z55" s="219"/>
      <c r="AA55" s="219"/>
      <c r="AB55" s="219"/>
      <c r="AC55" s="217"/>
      <c r="AD55" s="219"/>
      <c r="AE55" s="217"/>
      <c r="AF55" s="219"/>
      <c r="AG55" s="219"/>
      <c r="AH55" s="8"/>
      <c r="AI55" s="8"/>
      <c r="AJ55" s="8"/>
      <c r="AK55" s="8"/>
      <c r="AL55" s="8"/>
      <c r="AM55" s="8"/>
      <c r="AN55" s="8"/>
      <c r="AO55" s="8"/>
      <c r="AP55" s="8"/>
      <c r="AQ55" s="8"/>
      <c r="AR55" s="8"/>
      <c r="AS55" s="8"/>
      <c r="AT55" s="8"/>
      <c r="AU55" s="8"/>
      <c r="AV55" s="8"/>
    </row>
    <row r="56" spans="1:48" x14ac:dyDescent="0.3">
      <c r="A56" s="137"/>
      <c r="B56" s="127"/>
      <c r="C56" s="127"/>
      <c r="D56" s="127"/>
      <c r="E56" s="235"/>
      <c r="F56" s="179"/>
      <c r="G56" s="217"/>
      <c r="H56" s="219"/>
      <c r="I56" s="219"/>
      <c r="J56" s="219"/>
      <c r="K56" s="217"/>
      <c r="L56" s="219"/>
      <c r="M56" s="217"/>
      <c r="N56" s="219"/>
      <c r="O56" s="219"/>
      <c r="P56" s="217"/>
      <c r="Q56" s="219"/>
      <c r="R56" s="219"/>
      <c r="S56" s="219"/>
      <c r="T56" s="217"/>
      <c r="U56" s="219"/>
      <c r="V56" s="217"/>
      <c r="W56" s="219"/>
      <c r="X56" s="219"/>
      <c r="Y56" s="217"/>
      <c r="Z56" s="219"/>
      <c r="AA56" s="219"/>
      <c r="AB56" s="219"/>
      <c r="AC56" s="217"/>
      <c r="AD56" s="219"/>
      <c r="AE56" s="217"/>
      <c r="AF56" s="219"/>
      <c r="AG56" s="219"/>
      <c r="AH56" s="8"/>
      <c r="AI56" s="8"/>
      <c r="AJ56" s="8"/>
      <c r="AK56" s="8"/>
      <c r="AL56" s="8"/>
      <c r="AM56" s="8"/>
      <c r="AN56" s="8"/>
      <c r="AO56" s="8"/>
      <c r="AP56" s="8"/>
      <c r="AQ56" s="8"/>
      <c r="AR56" s="8"/>
      <c r="AS56" s="8"/>
      <c r="AT56" s="8"/>
      <c r="AU56" s="8"/>
      <c r="AV56" s="8"/>
    </row>
    <row r="57" spans="1:48" ht="16.5" customHeight="1" x14ac:dyDescent="0.3">
      <c r="A57" s="137">
        <v>17</v>
      </c>
      <c r="B57" s="127" t="str">
        <f>IF('2. Identificación del Riesgo'!B57:B59="","",'2. Identificación del Riesgo'!B57:B59)</f>
        <v/>
      </c>
      <c r="C57" s="127" t="str">
        <f>IF('2. Identificación del Riesgo'!G57:G59="","",'2. Identificación del Riesgo'!G57:G59)</f>
        <v/>
      </c>
      <c r="D57" s="127" t="str">
        <f>IF('2. Identificación del Riesgo'!H57:H59="","",'2. Identificación del Riesgo'!H57:H59)</f>
        <v/>
      </c>
      <c r="E57" s="235" t="str">
        <f>IF('7. Mapa de Riesgos General'!AO57:AO59="",IF(B57="","","N/A"),'7. Mapa de Riesgos General'!AO57:AO59)</f>
        <v/>
      </c>
      <c r="F57" s="177">
        <f>IF('7. Mapa de Riesgos General'!Q57:Q59="","",'7. Mapa de Riesgos General'!W57:W59)</f>
        <v>0</v>
      </c>
      <c r="G57" s="216"/>
      <c r="H57" s="218"/>
      <c r="I57" s="218"/>
      <c r="J57" s="218"/>
      <c r="K57" s="217"/>
      <c r="L57" s="220"/>
      <c r="M57" s="216"/>
      <c r="N57" s="220"/>
      <c r="O57" s="220"/>
      <c r="P57" s="216"/>
      <c r="Q57" s="218"/>
      <c r="R57" s="218"/>
      <c r="S57" s="218"/>
      <c r="T57" s="217"/>
      <c r="U57" s="220"/>
      <c r="V57" s="216"/>
      <c r="W57" s="220"/>
      <c r="X57" s="220"/>
      <c r="Y57" s="216"/>
      <c r="Z57" s="218"/>
      <c r="AA57" s="218"/>
      <c r="AB57" s="218"/>
      <c r="AC57" s="217"/>
      <c r="AD57" s="220"/>
      <c r="AE57" s="216"/>
      <c r="AF57" s="220"/>
      <c r="AG57" s="220"/>
      <c r="AH57" s="8"/>
      <c r="AI57" s="8"/>
      <c r="AJ57" s="8"/>
      <c r="AK57" s="8"/>
      <c r="AL57" s="8"/>
      <c r="AM57" s="8"/>
      <c r="AN57" s="8"/>
      <c r="AO57" s="8"/>
      <c r="AP57" s="8"/>
      <c r="AQ57" s="8"/>
      <c r="AR57" s="8"/>
      <c r="AS57" s="8"/>
      <c r="AT57" s="8"/>
      <c r="AU57" s="8"/>
      <c r="AV57" s="8"/>
    </row>
    <row r="58" spans="1:48" x14ac:dyDescent="0.3">
      <c r="A58" s="137"/>
      <c r="B58" s="127"/>
      <c r="C58" s="127"/>
      <c r="D58" s="127"/>
      <c r="E58" s="235"/>
      <c r="F58" s="178"/>
      <c r="G58" s="217"/>
      <c r="H58" s="219"/>
      <c r="I58" s="219"/>
      <c r="J58" s="219"/>
      <c r="K58" s="217"/>
      <c r="L58" s="219"/>
      <c r="M58" s="217"/>
      <c r="N58" s="219"/>
      <c r="O58" s="219"/>
      <c r="P58" s="217"/>
      <c r="Q58" s="219"/>
      <c r="R58" s="219"/>
      <c r="S58" s="219"/>
      <c r="T58" s="217"/>
      <c r="U58" s="219"/>
      <c r="V58" s="217"/>
      <c r="W58" s="219"/>
      <c r="X58" s="219"/>
      <c r="Y58" s="217"/>
      <c r="Z58" s="219"/>
      <c r="AA58" s="219"/>
      <c r="AB58" s="219"/>
      <c r="AC58" s="217"/>
      <c r="AD58" s="219"/>
      <c r="AE58" s="217"/>
      <c r="AF58" s="219"/>
      <c r="AG58" s="219"/>
      <c r="AH58" s="8"/>
      <c r="AI58" s="8"/>
      <c r="AJ58" s="8"/>
      <c r="AK58" s="8"/>
      <c r="AL58" s="8"/>
      <c r="AM58" s="8"/>
      <c r="AN58" s="8"/>
      <c r="AO58" s="8"/>
      <c r="AP58" s="8"/>
      <c r="AQ58" s="8"/>
      <c r="AR58" s="8"/>
      <c r="AS58" s="8"/>
      <c r="AT58" s="8"/>
      <c r="AU58" s="8"/>
      <c r="AV58" s="8"/>
    </row>
    <row r="59" spans="1:48" x14ac:dyDescent="0.3">
      <c r="A59" s="137"/>
      <c r="B59" s="127"/>
      <c r="C59" s="127"/>
      <c r="D59" s="127"/>
      <c r="E59" s="235"/>
      <c r="F59" s="179"/>
      <c r="G59" s="217"/>
      <c r="H59" s="219"/>
      <c r="I59" s="219"/>
      <c r="J59" s="219"/>
      <c r="K59" s="217"/>
      <c r="L59" s="219"/>
      <c r="M59" s="217"/>
      <c r="N59" s="219"/>
      <c r="O59" s="219"/>
      <c r="P59" s="217"/>
      <c r="Q59" s="219"/>
      <c r="R59" s="219"/>
      <c r="S59" s="219"/>
      <c r="T59" s="217"/>
      <c r="U59" s="219"/>
      <c r="V59" s="217"/>
      <c r="W59" s="219"/>
      <c r="X59" s="219"/>
      <c r="Y59" s="217"/>
      <c r="Z59" s="219"/>
      <c r="AA59" s="219"/>
      <c r="AB59" s="219"/>
      <c r="AC59" s="217"/>
      <c r="AD59" s="219"/>
      <c r="AE59" s="217"/>
      <c r="AF59" s="219"/>
      <c r="AG59" s="219"/>
      <c r="AH59" s="8"/>
      <c r="AI59" s="8"/>
      <c r="AJ59" s="8"/>
      <c r="AK59" s="8"/>
      <c r="AL59" s="8"/>
      <c r="AM59" s="8"/>
      <c r="AN59" s="8"/>
      <c r="AO59" s="8"/>
      <c r="AP59" s="8"/>
      <c r="AQ59" s="8"/>
      <c r="AR59" s="8"/>
      <c r="AS59" s="8"/>
      <c r="AT59" s="8"/>
      <c r="AU59" s="8"/>
      <c r="AV59" s="8"/>
    </row>
    <row r="60" spans="1:48" ht="16.5" customHeight="1" x14ac:dyDescent="0.3">
      <c r="A60" s="137">
        <v>18</v>
      </c>
      <c r="B60" s="127" t="str">
        <f>IF('2. Identificación del Riesgo'!B60:B62="","",'2. Identificación del Riesgo'!B60:B62)</f>
        <v/>
      </c>
      <c r="C60" s="127" t="str">
        <f>IF('2. Identificación del Riesgo'!G60:G62="","",'2. Identificación del Riesgo'!G60:G62)</f>
        <v/>
      </c>
      <c r="D60" s="127" t="str">
        <f>IF('2. Identificación del Riesgo'!H60:H62="","",'2. Identificación del Riesgo'!H60:H62)</f>
        <v/>
      </c>
      <c r="E60" s="235" t="str">
        <f>IF('7. Mapa de Riesgos General'!AO60:AO62="",IF(B60="","","N/A"),'7. Mapa de Riesgos General'!AO60:AO62)</f>
        <v/>
      </c>
      <c r="F60" s="177">
        <f>IF('7. Mapa de Riesgos General'!Q60:Q62="","",'7. Mapa de Riesgos General'!W60:W62)</f>
        <v>0</v>
      </c>
      <c r="G60" s="216"/>
      <c r="H60" s="218"/>
      <c r="I60" s="218"/>
      <c r="J60" s="218"/>
      <c r="K60" s="217"/>
      <c r="L60" s="220"/>
      <c r="M60" s="216"/>
      <c r="N60" s="220"/>
      <c r="O60" s="220"/>
      <c r="P60" s="216"/>
      <c r="Q60" s="218"/>
      <c r="R60" s="218"/>
      <c r="S60" s="218"/>
      <c r="T60" s="217"/>
      <c r="U60" s="220"/>
      <c r="V60" s="216"/>
      <c r="W60" s="220"/>
      <c r="X60" s="220"/>
      <c r="Y60" s="216"/>
      <c r="Z60" s="218"/>
      <c r="AA60" s="218"/>
      <c r="AB60" s="218"/>
      <c r="AC60" s="217"/>
      <c r="AD60" s="220"/>
      <c r="AE60" s="216"/>
      <c r="AF60" s="220"/>
      <c r="AG60" s="220"/>
      <c r="AH60" s="8"/>
      <c r="AI60" s="8"/>
      <c r="AJ60" s="8"/>
      <c r="AK60" s="8"/>
      <c r="AL60" s="8"/>
      <c r="AM60" s="8"/>
      <c r="AN60" s="8"/>
      <c r="AO60" s="8"/>
      <c r="AP60" s="8"/>
      <c r="AQ60" s="8"/>
      <c r="AR60" s="8"/>
      <c r="AS60" s="8"/>
      <c r="AT60" s="8"/>
      <c r="AU60" s="8"/>
      <c r="AV60" s="8"/>
    </row>
    <row r="61" spans="1:48" x14ac:dyDescent="0.3">
      <c r="A61" s="137"/>
      <c r="B61" s="127"/>
      <c r="C61" s="127"/>
      <c r="D61" s="127"/>
      <c r="E61" s="235"/>
      <c r="F61" s="178"/>
      <c r="G61" s="217"/>
      <c r="H61" s="219"/>
      <c r="I61" s="219"/>
      <c r="J61" s="219"/>
      <c r="K61" s="217"/>
      <c r="L61" s="219"/>
      <c r="M61" s="217"/>
      <c r="N61" s="219"/>
      <c r="O61" s="219"/>
      <c r="P61" s="217"/>
      <c r="Q61" s="219"/>
      <c r="R61" s="219"/>
      <c r="S61" s="219"/>
      <c r="T61" s="217"/>
      <c r="U61" s="219"/>
      <c r="V61" s="217"/>
      <c r="W61" s="219"/>
      <c r="X61" s="219"/>
      <c r="Y61" s="217"/>
      <c r="Z61" s="219"/>
      <c r="AA61" s="219"/>
      <c r="AB61" s="219"/>
      <c r="AC61" s="217"/>
      <c r="AD61" s="219"/>
      <c r="AE61" s="217"/>
      <c r="AF61" s="219"/>
      <c r="AG61" s="219"/>
      <c r="AH61" s="8"/>
      <c r="AI61" s="8"/>
      <c r="AJ61" s="8"/>
      <c r="AK61" s="8"/>
      <c r="AL61" s="8"/>
      <c r="AM61" s="8"/>
      <c r="AN61" s="8"/>
      <c r="AO61" s="8"/>
      <c r="AP61" s="8"/>
      <c r="AQ61" s="8"/>
      <c r="AR61" s="8"/>
      <c r="AS61" s="8"/>
      <c r="AT61" s="8"/>
      <c r="AU61" s="8"/>
      <c r="AV61" s="8"/>
    </row>
    <row r="62" spans="1:48" x14ac:dyDescent="0.3">
      <c r="A62" s="137"/>
      <c r="B62" s="127"/>
      <c r="C62" s="127"/>
      <c r="D62" s="127"/>
      <c r="E62" s="235"/>
      <c r="F62" s="179"/>
      <c r="G62" s="217"/>
      <c r="H62" s="219"/>
      <c r="I62" s="219"/>
      <c r="J62" s="219"/>
      <c r="K62" s="217"/>
      <c r="L62" s="219"/>
      <c r="M62" s="217"/>
      <c r="N62" s="219"/>
      <c r="O62" s="219"/>
      <c r="P62" s="217"/>
      <c r="Q62" s="219"/>
      <c r="R62" s="219"/>
      <c r="S62" s="219"/>
      <c r="T62" s="217"/>
      <c r="U62" s="219"/>
      <c r="V62" s="217"/>
      <c r="W62" s="219"/>
      <c r="X62" s="219"/>
      <c r="Y62" s="217"/>
      <c r="Z62" s="219"/>
      <c r="AA62" s="219"/>
      <c r="AB62" s="219"/>
      <c r="AC62" s="217"/>
      <c r="AD62" s="219"/>
      <c r="AE62" s="217"/>
      <c r="AF62" s="219"/>
      <c r="AG62" s="219"/>
      <c r="AH62" s="8"/>
      <c r="AI62" s="8"/>
      <c r="AJ62" s="8"/>
      <c r="AK62" s="8"/>
      <c r="AL62" s="8"/>
      <c r="AM62" s="8"/>
      <c r="AN62" s="8"/>
      <c r="AO62" s="8"/>
      <c r="AP62" s="8"/>
      <c r="AQ62" s="8"/>
      <c r="AR62" s="8"/>
      <c r="AS62" s="8"/>
      <c r="AT62" s="8"/>
      <c r="AU62" s="8"/>
      <c r="AV62" s="8"/>
    </row>
    <row r="63" spans="1:48" ht="16.5" customHeight="1" x14ac:dyDescent="0.3">
      <c r="A63" s="137">
        <v>19</v>
      </c>
      <c r="B63" s="127" t="str">
        <f>IF('2. Identificación del Riesgo'!B63:B65="","",'2. Identificación del Riesgo'!B63:B65)</f>
        <v/>
      </c>
      <c r="C63" s="127" t="str">
        <f>IF('2. Identificación del Riesgo'!G63:G65="","",'2. Identificación del Riesgo'!G63:G65)</f>
        <v/>
      </c>
      <c r="D63" s="127" t="str">
        <f>IF('2. Identificación del Riesgo'!H63:H65="","",'2. Identificación del Riesgo'!H63:H65)</f>
        <v/>
      </c>
      <c r="E63" s="235" t="str">
        <f>IF('7. Mapa de Riesgos General'!AO63:AO65="",IF(B63="","","N/A"),'7. Mapa de Riesgos General'!AO63:AO65)</f>
        <v/>
      </c>
      <c r="F63" s="177">
        <f>IF('7. Mapa de Riesgos General'!Q63:Q65="","",'7. Mapa de Riesgos General'!W63:W65)</f>
        <v>0</v>
      </c>
      <c r="G63" s="216"/>
      <c r="H63" s="218"/>
      <c r="I63" s="218"/>
      <c r="J63" s="218"/>
      <c r="K63" s="217"/>
      <c r="L63" s="220"/>
      <c r="M63" s="216"/>
      <c r="N63" s="220"/>
      <c r="O63" s="220"/>
      <c r="P63" s="216"/>
      <c r="Q63" s="218"/>
      <c r="R63" s="218"/>
      <c r="S63" s="218"/>
      <c r="T63" s="217"/>
      <c r="U63" s="220"/>
      <c r="V63" s="216"/>
      <c r="W63" s="220"/>
      <c r="X63" s="220"/>
      <c r="Y63" s="216"/>
      <c r="Z63" s="218"/>
      <c r="AA63" s="218"/>
      <c r="AB63" s="218"/>
      <c r="AC63" s="217"/>
      <c r="AD63" s="220"/>
      <c r="AE63" s="216"/>
      <c r="AF63" s="220"/>
      <c r="AG63" s="220"/>
      <c r="AH63" s="8"/>
      <c r="AI63" s="8"/>
      <c r="AJ63" s="8"/>
      <c r="AK63" s="8"/>
      <c r="AL63" s="8"/>
      <c r="AM63" s="8"/>
      <c r="AN63" s="8"/>
      <c r="AO63" s="8"/>
      <c r="AP63" s="8"/>
      <c r="AQ63" s="8"/>
      <c r="AR63" s="8"/>
      <c r="AS63" s="8"/>
      <c r="AT63" s="8"/>
      <c r="AU63" s="8"/>
      <c r="AV63" s="8"/>
    </row>
    <row r="64" spans="1:48" x14ac:dyDescent="0.3">
      <c r="A64" s="137"/>
      <c r="B64" s="127"/>
      <c r="C64" s="127"/>
      <c r="D64" s="127"/>
      <c r="E64" s="235"/>
      <c r="F64" s="178"/>
      <c r="G64" s="217"/>
      <c r="H64" s="219"/>
      <c r="I64" s="219"/>
      <c r="J64" s="219"/>
      <c r="K64" s="217"/>
      <c r="L64" s="219"/>
      <c r="M64" s="217"/>
      <c r="N64" s="219"/>
      <c r="O64" s="219"/>
      <c r="P64" s="217"/>
      <c r="Q64" s="219"/>
      <c r="R64" s="219"/>
      <c r="S64" s="219"/>
      <c r="T64" s="217"/>
      <c r="U64" s="219"/>
      <c r="V64" s="217"/>
      <c r="W64" s="219"/>
      <c r="X64" s="219"/>
      <c r="Y64" s="217"/>
      <c r="Z64" s="219"/>
      <c r="AA64" s="219"/>
      <c r="AB64" s="219"/>
      <c r="AC64" s="217"/>
      <c r="AD64" s="219"/>
      <c r="AE64" s="217"/>
      <c r="AF64" s="219"/>
      <c r="AG64" s="219"/>
      <c r="AH64" s="8"/>
      <c r="AI64" s="8"/>
      <c r="AJ64" s="8"/>
      <c r="AK64" s="8"/>
      <c r="AL64" s="8"/>
      <c r="AM64" s="8"/>
      <c r="AN64" s="8"/>
      <c r="AO64" s="8"/>
      <c r="AP64" s="8"/>
      <c r="AQ64" s="8"/>
      <c r="AR64" s="8"/>
      <c r="AS64" s="8"/>
      <c r="AT64" s="8"/>
      <c r="AU64" s="8"/>
      <c r="AV64" s="8"/>
    </row>
    <row r="65" spans="1:48" x14ac:dyDescent="0.3">
      <c r="A65" s="137"/>
      <c r="B65" s="127"/>
      <c r="C65" s="127"/>
      <c r="D65" s="127"/>
      <c r="E65" s="235"/>
      <c r="F65" s="179"/>
      <c r="G65" s="217"/>
      <c r="H65" s="219"/>
      <c r="I65" s="219"/>
      <c r="J65" s="219"/>
      <c r="K65" s="217"/>
      <c r="L65" s="219"/>
      <c r="M65" s="217"/>
      <c r="N65" s="219"/>
      <c r="O65" s="219"/>
      <c r="P65" s="217"/>
      <c r="Q65" s="219"/>
      <c r="R65" s="219"/>
      <c r="S65" s="219"/>
      <c r="T65" s="217"/>
      <c r="U65" s="219"/>
      <c r="V65" s="217"/>
      <c r="W65" s="219"/>
      <c r="X65" s="219"/>
      <c r="Y65" s="217"/>
      <c r="Z65" s="219"/>
      <c r="AA65" s="219"/>
      <c r="AB65" s="219"/>
      <c r="AC65" s="217"/>
      <c r="AD65" s="219"/>
      <c r="AE65" s="217"/>
      <c r="AF65" s="219"/>
      <c r="AG65" s="219"/>
      <c r="AH65" s="8"/>
      <c r="AI65" s="8"/>
      <c r="AJ65" s="8"/>
      <c r="AK65" s="8"/>
      <c r="AL65" s="8"/>
      <c r="AM65" s="8"/>
      <c r="AN65" s="8"/>
      <c r="AO65" s="8"/>
      <c r="AP65" s="8"/>
      <c r="AQ65" s="8"/>
      <c r="AR65" s="8"/>
      <c r="AS65" s="8"/>
      <c r="AT65" s="8"/>
      <c r="AU65" s="8"/>
      <c r="AV65" s="8"/>
    </row>
    <row r="66" spans="1:48" ht="16.5" customHeight="1" x14ac:dyDescent="0.3">
      <c r="A66" s="137">
        <v>20</v>
      </c>
      <c r="B66" s="127" t="str">
        <f>IF('2. Identificación del Riesgo'!B66:B68="","",'2. Identificación del Riesgo'!B66:B68)</f>
        <v/>
      </c>
      <c r="C66" s="127" t="str">
        <f>IF('2. Identificación del Riesgo'!G66:G68="","",'2. Identificación del Riesgo'!G66:G68)</f>
        <v/>
      </c>
      <c r="D66" s="127" t="str">
        <f>IF('2. Identificación del Riesgo'!H66:H68="","",'2. Identificación del Riesgo'!H66:H68)</f>
        <v/>
      </c>
      <c r="E66" s="235" t="str">
        <f>IF('7. Mapa de Riesgos General'!AO66:AO68="",IF(B66="","","N/A"),'7. Mapa de Riesgos General'!AO66:AO68)</f>
        <v/>
      </c>
      <c r="F66" s="177">
        <f>IF('7. Mapa de Riesgos General'!Q66:Q68="","",'7. Mapa de Riesgos General'!W66:W68)</f>
        <v>0</v>
      </c>
      <c r="G66" s="216"/>
      <c r="H66" s="218"/>
      <c r="I66" s="218"/>
      <c r="J66" s="218"/>
      <c r="K66" s="217"/>
      <c r="L66" s="220"/>
      <c r="M66" s="216"/>
      <c r="N66" s="220"/>
      <c r="O66" s="220"/>
      <c r="P66" s="216"/>
      <c r="Q66" s="218"/>
      <c r="R66" s="218"/>
      <c r="S66" s="218"/>
      <c r="T66" s="217"/>
      <c r="U66" s="220"/>
      <c r="V66" s="216"/>
      <c r="W66" s="220"/>
      <c r="X66" s="220"/>
      <c r="Y66" s="216"/>
      <c r="Z66" s="218"/>
      <c r="AA66" s="218"/>
      <c r="AB66" s="218"/>
      <c r="AC66" s="217"/>
      <c r="AD66" s="220"/>
      <c r="AE66" s="216"/>
      <c r="AF66" s="220"/>
      <c r="AG66" s="220"/>
      <c r="AH66" s="8"/>
      <c r="AI66" s="8"/>
      <c r="AJ66" s="8"/>
      <c r="AK66" s="8"/>
      <c r="AL66" s="8"/>
      <c r="AM66" s="8"/>
      <c r="AN66" s="8"/>
      <c r="AO66" s="8"/>
      <c r="AP66" s="8"/>
      <c r="AQ66" s="8"/>
      <c r="AR66" s="8"/>
      <c r="AS66" s="8"/>
      <c r="AT66" s="8"/>
      <c r="AU66" s="8"/>
      <c r="AV66" s="8"/>
    </row>
    <row r="67" spans="1:48" x14ac:dyDescent="0.3">
      <c r="A67" s="137"/>
      <c r="B67" s="127"/>
      <c r="C67" s="127"/>
      <c r="D67" s="127"/>
      <c r="E67" s="235"/>
      <c r="F67" s="178"/>
      <c r="G67" s="217"/>
      <c r="H67" s="219"/>
      <c r="I67" s="219"/>
      <c r="J67" s="219"/>
      <c r="K67" s="217"/>
      <c r="L67" s="219"/>
      <c r="M67" s="217"/>
      <c r="N67" s="219"/>
      <c r="O67" s="219"/>
      <c r="P67" s="217"/>
      <c r="Q67" s="219"/>
      <c r="R67" s="219"/>
      <c r="S67" s="219"/>
      <c r="T67" s="217"/>
      <c r="U67" s="219"/>
      <c r="V67" s="217"/>
      <c r="W67" s="219"/>
      <c r="X67" s="219"/>
      <c r="Y67" s="217"/>
      <c r="Z67" s="219"/>
      <c r="AA67" s="219"/>
      <c r="AB67" s="219"/>
      <c r="AC67" s="217"/>
      <c r="AD67" s="219"/>
      <c r="AE67" s="217"/>
      <c r="AF67" s="219"/>
      <c r="AG67" s="219"/>
    </row>
    <row r="68" spans="1:48" ht="17.25" thickBot="1" x14ac:dyDescent="0.35">
      <c r="A68" s="137"/>
      <c r="B68" s="127"/>
      <c r="C68" s="127"/>
      <c r="D68" s="127"/>
      <c r="E68" s="235"/>
      <c r="F68" s="179"/>
      <c r="G68" s="217"/>
      <c r="H68" s="219"/>
      <c r="I68" s="219"/>
      <c r="J68" s="219"/>
      <c r="K68" s="217"/>
      <c r="L68" s="219"/>
      <c r="M68" s="217"/>
      <c r="N68" s="219"/>
      <c r="O68" s="219"/>
      <c r="P68" s="217"/>
      <c r="Q68" s="219"/>
      <c r="R68" s="219"/>
      <c r="S68" s="219"/>
      <c r="T68" s="217"/>
      <c r="U68" s="219"/>
      <c r="V68" s="217"/>
      <c r="W68" s="219"/>
      <c r="X68" s="219"/>
      <c r="Y68" s="217"/>
      <c r="Z68" s="219"/>
      <c r="AA68" s="219"/>
      <c r="AB68" s="219"/>
      <c r="AC68" s="217"/>
      <c r="AD68" s="219"/>
      <c r="AE68" s="217"/>
      <c r="AF68" s="219"/>
      <c r="AG68" s="219"/>
    </row>
    <row r="69" spans="1:48" ht="25.5" customHeight="1" thickBot="1" x14ac:dyDescent="0.35">
      <c r="A69" s="9"/>
      <c r="B69" s="14"/>
      <c r="C69" s="9"/>
      <c r="G69" s="15" t="str">
        <f>IFERROR(AVERAGE(G9:G68),"")</f>
        <v/>
      </c>
      <c r="K69" s="15" t="str">
        <f>IFERROR(AVERAGE(K9:K68),"")</f>
        <v/>
      </c>
      <c r="M69" s="15" t="str">
        <f>IFERROR(AVERAGE(M9:M68),"")</f>
        <v/>
      </c>
      <c r="P69" s="15" t="str">
        <f>IFERROR(AVERAGE(P9:P68),"")</f>
        <v/>
      </c>
      <c r="T69" s="15" t="str">
        <f>IFERROR(AVERAGE(T9:T68),"")</f>
        <v/>
      </c>
      <c r="V69" s="15" t="str">
        <f>IFERROR(AVERAGE(V9:V68),"")</f>
        <v/>
      </c>
      <c r="Y69" s="15" t="str">
        <f>IFERROR(AVERAGE(Y9:Y68),"")</f>
        <v/>
      </c>
      <c r="AC69" s="15" t="str">
        <f>IFERROR(AVERAGE(AC9:AC68),"")</f>
        <v/>
      </c>
      <c r="AE69" s="15" t="str">
        <f>IFERROR(AVERAGE(AE9:AE68),"")</f>
        <v/>
      </c>
    </row>
    <row r="70" spans="1:48" x14ac:dyDescent="0.3"/>
    <row r="71" spans="1:48" x14ac:dyDescent="0.3"/>
    <row r="72" spans="1:48" x14ac:dyDescent="0.3"/>
    <row r="73" spans="1:48" x14ac:dyDescent="0.3"/>
    <row r="74" spans="1:48" x14ac:dyDescent="0.3"/>
    <row r="75" spans="1:48" x14ac:dyDescent="0.3"/>
    <row r="76" spans="1:48" x14ac:dyDescent="0.3"/>
    <row r="77" spans="1:48" x14ac:dyDescent="0.3"/>
    <row r="78" spans="1:48" x14ac:dyDescent="0.3"/>
    <row r="79" spans="1:48" x14ac:dyDescent="0.3"/>
  </sheetData>
  <sheetProtection algorithmName="SHA-512" hashValue="vFr6lRr3gx9TYcWZ67U4d0a9Inef4V/DkTtHP2Mc1F9yVi6tGZ5F+0MVWUiE56Lr/fPobnehj4BOdZy9Ldqx1A==" saltValue="H1T62gAzGHWdx91UbLUA0g==" spinCount="100000" sheet="1" formatColumns="0" formatRows="0"/>
  <mergeCells count="685">
    <mergeCell ref="AC66:AC68"/>
    <mergeCell ref="F12:F14"/>
    <mergeCell ref="F15:F17"/>
    <mergeCell ref="F18:F20"/>
    <mergeCell ref="F21:F23"/>
    <mergeCell ref="F24:F26"/>
    <mergeCell ref="F27:F29"/>
    <mergeCell ref="F30:F32"/>
    <mergeCell ref="F33:F35"/>
    <mergeCell ref="F36:F38"/>
    <mergeCell ref="F39:F41"/>
    <mergeCell ref="F42:F44"/>
    <mergeCell ref="F45:F47"/>
    <mergeCell ref="F48:F50"/>
    <mergeCell ref="F51:F53"/>
    <mergeCell ref="F54:F56"/>
    <mergeCell ref="F57:F59"/>
    <mergeCell ref="F60:F62"/>
    <mergeCell ref="F63:F65"/>
    <mergeCell ref="F66:F68"/>
    <mergeCell ref="AC36:AC38"/>
    <mergeCell ref="AC39:AC41"/>
    <mergeCell ref="AC42:AC44"/>
    <mergeCell ref="AC45:AC47"/>
    <mergeCell ref="AC51:AC53"/>
    <mergeCell ref="AC54:AC56"/>
    <mergeCell ref="AC57:AC59"/>
    <mergeCell ref="AC60:AC62"/>
    <mergeCell ref="AC7:AD7"/>
    <mergeCell ref="AC9:AC11"/>
    <mergeCell ref="AC12:AC14"/>
    <mergeCell ref="AC15:AC17"/>
    <mergeCell ref="AC18:AC20"/>
    <mergeCell ref="AC21:AC23"/>
    <mergeCell ref="AC24:AC26"/>
    <mergeCell ref="AC27:AC29"/>
    <mergeCell ref="AC30:AC32"/>
    <mergeCell ref="K66:K68"/>
    <mergeCell ref="T7:U7"/>
    <mergeCell ref="T9:T11"/>
    <mergeCell ref="T12:T14"/>
    <mergeCell ref="T15:T17"/>
    <mergeCell ref="T18:T20"/>
    <mergeCell ref="T21:T23"/>
    <mergeCell ref="T24:T26"/>
    <mergeCell ref="T27:T29"/>
    <mergeCell ref="T30:T32"/>
    <mergeCell ref="T33:T35"/>
    <mergeCell ref="T36:T38"/>
    <mergeCell ref="T39:T41"/>
    <mergeCell ref="T42:T44"/>
    <mergeCell ref="T45:T47"/>
    <mergeCell ref="T48:T50"/>
    <mergeCell ref="T51:T53"/>
    <mergeCell ref="T54:T56"/>
    <mergeCell ref="T57:T59"/>
    <mergeCell ref="T60:T62"/>
    <mergeCell ref="T63:T65"/>
    <mergeCell ref="T66:T68"/>
    <mergeCell ref="K39:K41"/>
    <mergeCell ref="K42:K44"/>
    <mergeCell ref="K51:K53"/>
    <mergeCell ref="K54:K56"/>
    <mergeCell ref="K57:K59"/>
    <mergeCell ref="K60:K62"/>
    <mergeCell ref="K63:K65"/>
    <mergeCell ref="K12:K14"/>
    <mergeCell ref="K15:K17"/>
    <mergeCell ref="K18:K20"/>
    <mergeCell ref="K21:K23"/>
    <mergeCell ref="K24:K26"/>
    <mergeCell ref="K27:K29"/>
    <mergeCell ref="K30:K32"/>
    <mergeCell ref="K33:K35"/>
    <mergeCell ref="K36:K38"/>
    <mergeCell ref="AA66:AA68"/>
    <mergeCell ref="AA39:AA41"/>
    <mergeCell ref="AA42:AA44"/>
    <mergeCell ref="AA45:AA47"/>
    <mergeCell ref="AA48:AA50"/>
    <mergeCell ref="AA51:AA53"/>
    <mergeCell ref="AA54:AA56"/>
    <mergeCell ref="AA57:AA59"/>
    <mergeCell ref="AA60:AA62"/>
    <mergeCell ref="AA63:AA65"/>
    <mergeCell ref="AA12:AA14"/>
    <mergeCell ref="AA15:AA17"/>
    <mergeCell ref="AA18:AA20"/>
    <mergeCell ref="AA21:AA23"/>
    <mergeCell ref="AA24:AA26"/>
    <mergeCell ref="AA27:AA29"/>
    <mergeCell ref="AA30:AA32"/>
    <mergeCell ref="AA33:AA35"/>
    <mergeCell ref="AA36:AA38"/>
    <mergeCell ref="I66:I68"/>
    <mergeCell ref="R9:R11"/>
    <mergeCell ref="R12:R14"/>
    <mergeCell ref="R15:R17"/>
    <mergeCell ref="R18:R20"/>
    <mergeCell ref="R21:R23"/>
    <mergeCell ref="R24:R26"/>
    <mergeCell ref="R27:R29"/>
    <mergeCell ref="R30:R32"/>
    <mergeCell ref="R33:R35"/>
    <mergeCell ref="R36:R38"/>
    <mergeCell ref="R39:R41"/>
    <mergeCell ref="R42:R44"/>
    <mergeCell ref="R45:R47"/>
    <mergeCell ref="R48:R50"/>
    <mergeCell ref="R51:R53"/>
    <mergeCell ref="R54:R56"/>
    <mergeCell ref="R57:R59"/>
    <mergeCell ref="R60:R62"/>
    <mergeCell ref="R63:R65"/>
    <mergeCell ref="R66:R68"/>
    <mergeCell ref="I39:I41"/>
    <mergeCell ref="I42:I44"/>
    <mergeCell ref="I45:I47"/>
    <mergeCell ref="I51:I53"/>
    <mergeCell ref="I54:I56"/>
    <mergeCell ref="I57:I59"/>
    <mergeCell ref="I60:I62"/>
    <mergeCell ref="I63:I65"/>
    <mergeCell ref="I12:I14"/>
    <mergeCell ref="I15:I17"/>
    <mergeCell ref="I18:I20"/>
    <mergeCell ref="I21:I23"/>
    <mergeCell ref="I24:I26"/>
    <mergeCell ref="I27:I29"/>
    <mergeCell ref="I30:I32"/>
    <mergeCell ref="I33:I35"/>
    <mergeCell ref="I36:I38"/>
    <mergeCell ref="E66:E68"/>
    <mergeCell ref="E39:E41"/>
    <mergeCell ref="E42:E44"/>
    <mergeCell ref="E45:E47"/>
    <mergeCell ref="E48:E50"/>
    <mergeCell ref="E51:E53"/>
    <mergeCell ref="E54:E56"/>
    <mergeCell ref="E57:E59"/>
    <mergeCell ref="E60:E62"/>
    <mergeCell ref="E63:E65"/>
    <mergeCell ref="E12:E14"/>
    <mergeCell ref="E15:E17"/>
    <mergeCell ref="E18:E20"/>
    <mergeCell ref="E21:E23"/>
    <mergeCell ref="E24:E26"/>
    <mergeCell ref="E27:E29"/>
    <mergeCell ref="E30:E32"/>
    <mergeCell ref="E33:E35"/>
    <mergeCell ref="E36:E38"/>
    <mergeCell ref="W63:W65"/>
    <mergeCell ref="X63:X65"/>
    <mergeCell ref="Y63:Y65"/>
    <mergeCell ref="Z63:Z65"/>
    <mergeCell ref="AB63:AB65"/>
    <mergeCell ref="AD63:AD65"/>
    <mergeCell ref="AE63:AE65"/>
    <mergeCell ref="AF63:AF65"/>
    <mergeCell ref="AG63:AG65"/>
    <mergeCell ref="AC63:AC65"/>
    <mergeCell ref="X60:X62"/>
    <mergeCell ref="Y60:Y62"/>
    <mergeCell ref="Z60:Z62"/>
    <mergeCell ref="AB60:AB62"/>
    <mergeCell ref="AD60:AD62"/>
    <mergeCell ref="AE60:AE62"/>
    <mergeCell ref="AF60:AF62"/>
    <mergeCell ref="AG60:AG62"/>
    <mergeCell ref="A63:A65"/>
    <mergeCell ref="B63:B65"/>
    <mergeCell ref="C63:C65"/>
    <mergeCell ref="D63:D65"/>
    <mergeCell ref="G63:G65"/>
    <mergeCell ref="H63:H65"/>
    <mergeCell ref="J63:J65"/>
    <mergeCell ref="L63:L65"/>
    <mergeCell ref="M63:M65"/>
    <mergeCell ref="N63:N65"/>
    <mergeCell ref="O63:O65"/>
    <mergeCell ref="P63:P65"/>
    <mergeCell ref="Q63:Q65"/>
    <mergeCell ref="S63:S65"/>
    <mergeCell ref="U63:U65"/>
    <mergeCell ref="V63:V65"/>
    <mergeCell ref="Y57:Y59"/>
    <mergeCell ref="Z57:Z59"/>
    <mergeCell ref="AB57:AB59"/>
    <mergeCell ref="AD57:AD59"/>
    <mergeCell ref="AE57:AE59"/>
    <mergeCell ref="AF57:AF59"/>
    <mergeCell ref="AG57:AG59"/>
    <mergeCell ref="A60:A62"/>
    <mergeCell ref="B60:B62"/>
    <mergeCell ref="C60:C62"/>
    <mergeCell ref="D60:D62"/>
    <mergeCell ref="G60:G62"/>
    <mergeCell ref="H60:H62"/>
    <mergeCell ref="J60:J62"/>
    <mergeCell ref="L60:L62"/>
    <mergeCell ref="M60:M62"/>
    <mergeCell ref="N60:N62"/>
    <mergeCell ref="O60:O62"/>
    <mergeCell ref="P60:P62"/>
    <mergeCell ref="Q60:Q62"/>
    <mergeCell ref="S60:S62"/>
    <mergeCell ref="U60:U62"/>
    <mergeCell ref="V60:V62"/>
    <mergeCell ref="W60:W62"/>
    <mergeCell ref="Z54:Z56"/>
    <mergeCell ref="AB54:AB56"/>
    <mergeCell ref="AD54:AD56"/>
    <mergeCell ref="AE54:AE56"/>
    <mergeCell ref="AF54:AF56"/>
    <mergeCell ref="AG54:AG56"/>
    <mergeCell ref="A57:A59"/>
    <mergeCell ref="B57:B59"/>
    <mergeCell ref="C57:C59"/>
    <mergeCell ref="D57:D59"/>
    <mergeCell ref="G57:G59"/>
    <mergeCell ref="H57:H59"/>
    <mergeCell ref="J57:J59"/>
    <mergeCell ref="L57:L59"/>
    <mergeCell ref="M57:M59"/>
    <mergeCell ref="N57:N59"/>
    <mergeCell ref="O57:O59"/>
    <mergeCell ref="P57:P59"/>
    <mergeCell ref="Q57:Q59"/>
    <mergeCell ref="S57:S59"/>
    <mergeCell ref="U57:U59"/>
    <mergeCell ref="V57:V59"/>
    <mergeCell ref="W57:W59"/>
    <mergeCell ref="X57:X59"/>
    <mergeCell ref="AB51:AB53"/>
    <mergeCell ref="AD51:AD53"/>
    <mergeCell ref="AE51:AE53"/>
    <mergeCell ref="AF51:AF53"/>
    <mergeCell ref="AG51:AG53"/>
    <mergeCell ref="A54:A56"/>
    <mergeCell ref="B54:B56"/>
    <mergeCell ref="C54:C56"/>
    <mergeCell ref="D54:D56"/>
    <mergeCell ref="G54:G56"/>
    <mergeCell ref="H54:H56"/>
    <mergeCell ref="J54:J56"/>
    <mergeCell ref="L54:L56"/>
    <mergeCell ref="M54:M56"/>
    <mergeCell ref="N54:N56"/>
    <mergeCell ref="O54:O56"/>
    <mergeCell ref="P54:P56"/>
    <mergeCell ref="Q54:Q56"/>
    <mergeCell ref="S54:S56"/>
    <mergeCell ref="U54:U56"/>
    <mergeCell ref="V54:V56"/>
    <mergeCell ref="W54:W56"/>
    <mergeCell ref="X54:X56"/>
    <mergeCell ref="Y54:Y56"/>
    <mergeCell ref="AF1:AG1"/>
    <mergeCell ref="AF2:AG2"/>
    <mergeCell ref="AF3:AG3"/>
    <mergeCell ref="AF4:AG4"/>
    <mergeCell ref="A51:A53"/>
    <mergeCell ref="B51:B53"/>
    <mergeCell ref="C51:C53"/>
    <mergeCell ref="D51:D53"/>
    <mergeCell ref="G51:G53"/>
    <mergeCell ref="H51:H53"/>
    <mergeCell ref="J51:J53"/>
    <mergeCell ref="L51:L53"/>
    <mergeCell ref="M51:M53"/>
    <mergeCell ref="N51:N53"/>
    <mergeCell ref="O51:O53"/>
    <mergeCell ref="P51:P53"/>
    <mergeCell ref="Q51:Q53"/>
    <mergeCell ref="S51:S53"/>
    <mergeCell ref="U51:U53"/>
    <mergeCell ref="V51:V53"/>
    <mergeCell ref="W51:W53"/>
    <mergeCell ref="X51:X53"/>
    <mergeCell ref="Y51:Y53"/>
    <mergeCell ref="Z51:Z53"/>
    <mergeCell ref="X48:X50"/>
    <mergeCell ref="Y48:Y50"/>
    <mergeCell ref="Z48:Z50"/>
    <mergeCell ref="AB48:AB50"/>
    <mergeCell ref="AD48:AD50"/>
    <mergeCell ref="AE48:AE50"/>
    <mergeCell ref="AF48:AF50"/>
    <mergeCell ref="AG48:AG50"/>
    <mergeCell ref="Y45:Y47"/>
    <mergeCell ref="Z45:Z47"/>
    <mergeCell ref="AB45:AB47"/>
    <mergeCell ref="AD45:AD47"/>
    <mergeCell ref="AE45:AE47"/>
    <mergeCell ref="AF45:AF47"/>
    <mergeCell ref="AG45:AG47"/>
    <mergeCell ref="X45:X47"/>
    <mergeCell ref="AC48:AC50"/>
    <mergeCell ref="A48:A50"/>
    <mergeCell ref="B48:B50"/>
    <mergeCell ref="C48:C50"/>
    <mergeCell ref="D48:D50"/>
    <mergeCell ref="G48:G50"/>
    <mergeCell ref="H48:H50"/>
    <mergeCell ref="J48:J50"/>
    <mergeCell ref="L48:L50"/>
    <mergeCell ref="M48:M50"/>
    <mergeCell ref="I48:I50"/>
    <mergeCell ref="K48:K50"/>
    <mergeCell ref="N48:N50"/>
    <mergeCell ref="O48:O50"/>
    <mergeCell ref="P48:P50"/>
    <mergeCell ref="Q48:Q50"/>
    <mergeCell ref="S48:S50"/>
    <mergeCell ref="U48:U50"/>
    <mergeCell ref="V48:V50"/>
    <mergeCell ref="W48:W50"/>
    <mergeCell ref="N45:N47"/>
    <mergeCell ref="O45:O47"/>
    <mergeCell ref="P45:P47"/>
    <mergeCell ref="Q45:Q47"/>
    <mergeCell ref="S45:S47"/>
    <mergeCell ref="U45:U47"/>
    <mergeCell ref="V45:V47"/>
    <mergeCell ref="W45:W47"/>
    <mergeCell ref="A45:A47"/>
    <mergeCell ref="B45:B47"/>
    <mergeCell ref="C45:C47"/>
    <mergeCell ref="D45:D47"/>
    <mergeCell ref="G45:G47"/>
    <mergeCell ref="H45:H47"/>
    <mergeCell ref="J45:J47"/>
    <mergeCell ref="L45:L47"/>
    <mergeCell ref="M45:M47"/>
    <mergeCell ref="K45:K47"/>
    <mergeCell ref="W42:W44"/>
    <mergeCell ref="X42:X44"/>
    <mergeCell ref="Y42:Y44"/>
    <mergeCell ref="Z42:Z44"/>
    <mergeCell ref="AB42:AB44"/>
    <mergeCell ref="AD42:AD44"/>
    <mergeCell ref="AE42:AE44"/>
    <mergeCell ref="AF42:AF44"/>
    <mergeCell ref="AG42:AG44"/>
    <mergeCell ref="X39:X41"/>
    <mergeCell ref="Y39:Y41"/>
    <mergeCell ref="Z39:Z41"/>
    <mergeCell ref="AB39:AB41"/>
    <mergeCell ref="AD39:AD41"/>
    <mergeCell ref="AE39:AE41"/>
    <mergeCell ref="AF39:AF41"/>
    <mergeCell ref="AG39:AG41"/>
    <mergeCell ref="A42:A44"/>
    <mergeCell ref="B42:B44"/>
    <mergeCell ref="C42:C44"/>
    <mergeCell ref="D42:D44"/>
    <mergeCell ref="G42:G44"/>
    <mergeCell ref="H42:H44"/>
    <mergeCell ref="J42:J44"/>
    <mergeCell ref="L42:L44"/>
    <mergeCell ref="M42:M44"/>
    <mergeCell ref="N42:N44"/>
    <mergeCell ref="O42:O44"/>
    <mergeCell ref="P42:P44"/>
    <mergeCell ref="Q42:Q44"/>
    <mergeCell ref="S42:S44"/>
    <mergeCell ref="U42:U44"/>
    <mergeCell ref="V42:V44"/>
    <mergeCell ref="Y36:Y38"/>
    <mergeCell ref="Z36:Z38"/>
    <mergeCell ref="AB36:AB38"/>
    <mergeCell ref="AD36:AD38"/>
    <mergeCell ref="AE36:AE38"/>
    <mergeCell ref="AF36:AF38"/>
    <mergeCell ref="AG36:AG38"/>
    <mergeCell ref="A39:A41"/>
    <mergeCell ref="B39:B41"/>
    <mergeCell ref="C39:C41"/>
    <mergeCell ref="D39:D41"/>
    <mergeCell ref="G39:G41"/>
    <mergeCell ref="H39:H41"/>
    <mergeCell ref="J39:J41"/>
    <mergeCell ref="L39:L41"/>
    <mergeCell ref="M39:M41"/>
    <mergeCell ref="N39:N41"/>
    <mergeCell ref="O39:O41"/>
    <mergeCell ref="P39:P41"/>
    <mergeCell ref="Q39:Q41"/>
    <mergeCell ref="S39:S41"/>
    <mergeCell ref="U39:U41"/>
    <mergeCell ref="V39:V41"/>
    <mergeCell ref="W39:W41"/>
    <mergeCell ref="N36:N38"/>
    <mergeCell ref="O36:O38"/>
    <mergeCell ref="P36:P38"/>
    <mergeCell ref="Q36:Q38"/>
    <mergeCell ref="S36:S38"/>
    <mergeCell ref="U36:U38"/>
    <mergeCell ref="V36:V38"/>
    <mergeCell ref="W36:W38"/>
    <mergeCell ref="X36:X38"/>
    <mergeCell ref="A36:A38"/>
    <mergeCell ref="B36:B38"/>
    <mergeCell ref="C36:C38"/>
    <mergeCell ref="D36:D38"/>
    <mergeCell ref="G36:G38"/>
    <mergeCell ref="H36:H38"/>
    <mergeCell ref="J36:J38"/>
    <mergeCell ref="L36:L38"/>
    <mergeCell ref="M36:M38"/>
    <mergeCell ref="A6:D6"/>
    <mergeCell ref="G6:O6"/>
    <mergeCell ref="A9:A11"/>
    <mergeCell ref="B9:B11"/>
    <mergeCell ref="C9:C11"/>
    <mergeCell ref="D9:D11"/>
    <mergeCell ref="M7:O7"/>
    <mergeCell ref="A7:A8"/>
    <mergeCell ref="B7:B8"/>
    <mergeCell ref="C7:C8"/>
    <mergeCell ref="D7:D8"/>
    <mergeCell ref="G9:G11"/>
    <mergeCell ref="L9:L11"/>
    <mergeCell ref="O9:O11"/>
    <mergeCell ref="M9:M11"/>
    <mergeCell ref="E7:E8"/>
    <mergeCell ref="E9:E11"/>
    <mergeCell ref="I9:I11"/>
    <mergeCell ref="F7:F8"/>
    <mergeCell ref="F9:F11"/>
    <mergeCell ref="K7:L7"/>
    <mergeCell ref="K9:K11"/>
    <mergeCell ref="A1:B4"/>
    <mergeCell ref="C1:AE4"/>
    <mergeCell ref="A15:A17"/>
    <mergeCell ref="B15:B17"/>
    <mergeCell ref="C15:C17"/>
    <mergeCell ref="D15:D17"/>
    <mergeCell ref="G12:G14"/>
    <mergeCell ref="L12:L14"/>
    <mergeCell ref="O12:O14"/>
    <mergeCell ref="M12:M14"/>
    <mergeCell ref="N12:N14"/>
    <mergeCell ref="A12:A14"/>
    <mergeCell ref="B12:B14"/>
    <mergeCell ref="C12:C14"/>
    <mergeCell ref="D12:D14"/>
    <mergeCell ref="G15:G17"/>
    <mergeCell ref="L15:L17"/>
    <mergeCell ref="O15:O17"/>
    <mergeCell ref="H15:H17"/>
    <mergeCell ref="J15:J17"/>
    <mergeCell ref="M15:M17"/>
    <mergeCell ref="P15:P17"/>
    <mergeCell ref="N15:N17"/>
    <mergeCell ref="Q15:Q17"/>
    <mergeCell ref="A21:A23"/>
    <mergeCell ref="B21:B23"/>
    <mergeCell ref="C21:C23"/>
    <mergeCell ref="D21:D23"/>
    <mergeCell ref="G18:G20"/>
    <mergeCell ref="L18:L20"/>
    <mergeCell ref="O18:O20"/>
    <mergeCell ref="H18:H20"/>
    <mergeCell ref="J18:J20"/>
    <mergeCell ref="M18:M20"/>
    <mergeCell ref="N18:N20"/>
    <mergeCell ref="A18:A20"/>
    <mergeCell ref="B18:B20"/>
    <mergeCell ref="C18:C20"/>
    <mergeCell ref="D18:D20"/>
    <mergeCell ref="G21:G23"/>
    <mergeCell ref="L21:L23"/>
    <mergeCell ref="O21:O23"/>
    <mergeCell ref="H21:H23"/>
    <mergeCell ref="J21:J23"/>
    <mergeCell ref="M21:M23"/>
    <mergeCell ref="N21:N23"/>
    <mergeCell ref="A27:A29"/>
    <mergeCell ref="B27:B29"/>
    <mergeCell ref="C27:C29"/>
    <mergeCell ref="D27:D29"/>
    <mergeCell ref="G24:G26"/>
    <mergeCell ref="L24:L26"/>
    <mergeCell ref="O24:O26"/>
    <mergeCell ref="H24:H26"/>
    <mergeCell ref="J24:J26"/>
    <mergeCell ref="M24:M26"/>
    <mergeCell ref="N24:N26"/>
    <mergeCell ref="A24:A26"/>
    <mergeCell ref="B24:B26"/>
    <mergeCell ref="C24:C26"/>
    <mergeCell ref="D24:D26"/>
    <mergeCell ref="G27:G29"/>
    <mergeCell ref="L27:L29"/>
    <mergeCell ref="O27:O29"/>
    <mergeCell ref="H27:H29"/>
    <mergeCell ref="J27:J29"/>
    <mergeCell ref="M27:M29"/>
    <mergeCell ref="N27:N29"/>
    <mergeCell ref="A30:A32"/>
    <mergeCell ref="B30:B32"/>
    <mergeCell ref="C30:C32"/>
    <mergeCell ref="D30:D32"/>
    <mergeCell ref="D33:D35"/>
    <mergeCell ref="G30:G32"/>
    <mergeCell ref="L30:L32"/>
    <mergeCell ref="O30:O32"/>
    <mergeCell ref="H30:H32"/>
    <mergeCell ref="J30:J32"/>
    <mergeCell ref="M30:M32"/>
    <mergeCell ref="N30:N32"/>
    <mergeCell ref="AE66:AE68"/>
    <mergeCell ref="AF66:AF68"/>
    <mergeCell ref="AG66:AG68"/>
    <mergeCell ref="A66:A68"/>
    <mergeCell ref="B66:B68"/>
    <mergeCell ref="C66:C68"/>
    <mergeCell ref="D66:D68"/>
    <mergeCell ref="G33:G35"/>
    <mergeCell ref="L33:L35"/>
    <mergeCell ref="O33:O35"/>
    <mergeCell ref="H33:H35"/>
    <mergeCell ref="J33:J35"/>
    <mergeCell ref="M33:M35"/>
    <mergeCell ref="Z33:Z35"/>
    <mergeCell ref="N33:N35"/>
    <mergeCell ref="AB33:AB35"/>
    <mergeCell ref="AD33:AD35"/>
    <mergeCell ref="AE33:AE35"/>
    <mergeCell ref="AF33:AF35"/>
    <mergeCell ref="A33:A35"/>
    <mergeCell ref="B33:B35"/>
    <mergeCell ref="C33:C35"/>
    <mergeCell ref="G66:G68"/>
    <mergeCell ref="L66:L68"/>
    <mergeCell ref="O66:O68"/>
    <mergeCell ref="H66:H68"/>
    <mergeCell ref="J66:J68"/>
    <mergeCell ref="M66:M68"/>
    <mergeCell ref="AB66:AB68"/>
    <mergeCell ref="N66:N68"/>
    <mergeCell ref="AD66:AD68"/>
    <mergeCell ref="P6:X6"/>
    <mergeCell ref="Y6:AG6"/>
    <mergeCell ref="P7:S7"/>
    <mergeCell ref="V7:X7"/>
    <mergeCell ref="Y7:AB7"/>
    <mergeCell ref="AE7:AG7"/>
    <mergeCell ref="H9:H11"/>
    <mergeCell ref="J9:J11"/>
    <mergeCell ref="H12:H14"/>
    <mergeCell ref="J12:J14"/>
    <mergeCell ref="G7:J7"/>
    <mergeCell ref="Z12:Z14"/>
    <mergeCell ref="AB12:AB14"/>
    <mergeCell ref="AD12:AD14"/>
    <mergeCell ref="AE12:AE14"/>
    <mergeCell ref="AF12:AF14"/>
    <mergeCell ref="AG12:AG14"/>
    <mergeCell ref="P9:P11"/>
    <mergeCell ref="Q9:Q11"/>
    <mergeCell ref="N9:N11"/>
    <mergeCell ref="AF9:AF11"/>
    <mergeCell ref="AG9:AG11"/>
    <mergeCell ref="P12:P14"/>
    <mergeCell ref="Q12:Q14"/>
    <mergeCell ref="S12:S14"/>
    <mergeCell ref="U12:U14"/>
    <mergeCell ref="V12:V14"/>
    <mergeCell ref="W12:W14"/>
    <mergeCell ref="X12:X14"/>
    <mergeCell ref="Y12:Y14"/>
    <mergeCell ref="X9:X11"/>
    <mergeCell ref="Y9:Y11"/>
    <mergeCell ref="Z9:Z11"/>
    <mergeCell ref="AB9:AB11"/>
    <mergeCell ref="AD9:AD11"/>
    <mergeCell ref="AE9:AE11"/>
    <mergeCell ref="S9:S11"/>
    <mergeCell ref="U9:U11"/>
    <mergeCell ref="V9:V11"/>
    <mergeCell ref="W9:W11"/>
    <mergeCell ref="AA9:AA11"/>
    <mergeCell ref="AE15:AE17"/>
    <mergeCell ref="AF15:AF17"/>
    <mergeCell ref="AG15:AG17"/>
    <mergeCell ref="P18:P20"/>
    <mergeCell ref="Q18:Q20"/>
    <mergeCell ref="S18:S20"/>
    <mergeCell ref="U18:U20"/>
    <mergeCell ref="V18:V20"/>
    <mergeCell ref="W18:W20"/>
    <mergeCell ref="X18:X20"/>
    <mergeCell ref="W15:W17"/>
    <mergeCell ref="X15:X17"/>
    <mergeCell ref="Y15:Y17"/>
    <mergeCell ref="Z15:Z17"/>
    <mergeCell ref="AB15:AB17"/>
    <mergeCell ref="AD15:AD17"/>
    <mergeCell ref="Y18:Y20"/>
    <mergeCell ref="Z18:Z20"/>
    <mergeCell ref="AB18:AB20"/>
    <mergeCell ref="AD18:AD20"/>
    <mergeCell ref="AE18:AE20"/>
    <mergeCell ref="S15:S17"/>
    <mergeCell ref="U15:U17"/>
    <mergeCell ref="V15:V17"/>
    <mergeCell ref="P21:P23"/>
    <mergeCell ref="Q21:Q23"/>
    <mergeCell ref="S21:S23"/>
    <mergeCell ref="U21:U23"/>
    <mergeCell ref="V21:V23"/>
    <mergeCell ref="W21:W23"/>
    <mergeCell ref="X21:X23"/>
    <mergeCell ref="Y21:Y23"/>
    <mergeCell ref="AD21:AD23"/>
    <mergeCell ref="Z21:Z23"/>
    <mergeCell ref="AB21:AB23"/>
    <mergeCell ref="AF18:AF20"/>
    <mergeCell ref="AG18:AG20"/>
    <mergeCell ref="AE21:AE23"/>
    <mergeCell ref="AF21:AF23"/>
    <mergeCell ref="AG21:AG23"/>
    <mergeCell ref="AB24:AB26"/>
    <mergeCell ref="AD24:AD26"/>
    <mergeCell ref="AE24:AE26"/>
    <mergeCell ref="AF24:AF26"/>
    <mergeCell ref="AG24:AG26"/>
    <mergeCell ref="AG33:AG35"/>
    <mergeCell ref="AF30:AF32"/>
    <mergeCell ref="AG30:AG32"/>
    <mergeCell ref="P33:P35"/>
    <mergeCell ref="Q33:Q35"/>
    <mergeCell ref="S33:S35"/>
    <mergeCell ref="U33:U35"/>
    <mergeCell ref="V33:V35"/>
    <mergeCell ref="W33:W35"/>
    <mergeCell ref="X33:X35"/>
    <mergeCell ref="Y33:Y35"/>
    <mergeCell ref="AE30:AE32"/>
    <mergeCell ref="Y30:Y32"/>
    <mergeCell ref="P30:P32"/>
    <mergeCell ref="Q30:Q32"/>
    <mergeCell ref="S30:S32"/>
    <mergeCell ref="U30:U32"/>
    <mergeCell ref="V30:V32"/>
    <mergeCell ref="W30:W32"/>
    <mergeCell ref="X30:X32"/>
    <mergeCell ref="Z30:Z32"/>
    <mergeCell ref="AB30:AB32"/>
    <mergeCell ref="AD30:AD32"/>
    <mergeCell ref="AC33:AC35"/>
    <mergeCell ref="AE27:AE29"/>
    <mergeCell ref="AF27:AF29"/>
    <mergeCell ref="AG27:AG29"/>
    <mergeCell ref="P24:P26"/>
    <mergeCell ref="Q24:Q26"/>
    <mergeCell ref="S24:S26"/>
    <mergeCell ref="U24:U26"/>
    <mergeCell ref="V24:V26"/>
    <mergeCell ref="W24:W26"/>
    <mergeCell ref="X24:X26"/>
    <mergeCell ref="Y24:Y26"/>
    <mergeCell ref="Z24:Z26"/>
    <mergeCell ref="Q27:Q29"/>
    <mergeCell ref="Y27:Y29"/>
    <mergeCell ref="Z27:Z29"/>
    <mergeCell ref="AB27:AB29"/>
    <mergeCell ref="AD27:AD29"/>
    <mergeCell ref="S27:S29"/>
    <mergeCell ref="U27:U29"/>
    <mergeCell ref="V27:V29"/>
    <mergeCell ref="W27:W29"/>
    <mergeCell ref="X27:X29"/>
    <mergeCell ref="P27:P29"/>
    <mergeCell ref="P66:P68"/>
    <mergeCell ref="Q66:Q68"/>
    <mergeCell ref="S66:S68"/>
    <mergeCell ref="U66:U68"/>
    <mergeCell ref="V66:V68"/>
    <mergeCell ref="W66:W68"/>
    <mergeCell ref="X66:X68"/>
    <mergeCell ref="Y66:Y68"/>
    <mergeCell ref="Z66:Z68"/>
  </mergeCells>
  <pageMargins left="0.70866141732283472" right="0.70866141732283472" top="0.74803149606299213" bottom="0.74803149606299213" header="0.31496062992125984" footer="0.31496062992125984"/>
  <pageSetup scale="15" fitToHeight="0" orientation="landscape" r:id="rId1"/>
  <headerFooter>
    <oddFooter>&amp;C&amp;"Century Gothic,Negrita"&amp;9Nota:&amp;"Century Gothic,Normal" Si este documento se encuentra impreso se considera Copia no Controlada. La versión vigente está publicada en el sitio web del Instituto Distrital de Gestión de Riesgos y Cambio Climático – IDIGER</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showGridLines="0" view="pageBreakPreview" zoomScale="80" zoomScaleNormal="80" zoomScaleSheetLayoutView="80" workbookViewId="0">
      <pane ySplit="8" topLeftCell="A9" activePane="bottomLeft" state="frozen"/>
      <selection pane="bottomLeft" activeCell="J9" sqref="J9:J11"/>
    </sheetView>
  </sheetViews>
  <sheetFormatPr baseColWidth="10" defaultColWidth="11.42578125" defaultRowHeight="0" customHeight="1" zeroHeight="1" x14ac:dyDescent="0.3"/>
  <cols>
    <col min="1" max="1" width="4" style="16" bestFit="1" customWidth="1"/>
    <col min="2" max="2" width="18.140625" style="16" customWidth="1"/>
    <col min="3" max="3" width="30.85546875" style="16" customWidth="1"/>
    <col min="4" max="4" width="21.28515625" style="9" customWidth="1"/>
    <col min="5" max="13" width="14.5703125" style="9" customWidth="1"/>
    <col min="14" max="28" width="11.42578125" style="9" customWidth="1"/>
    <col min="29" max="16384" width="11.42578125" style="9"/>
  </cols>
  <sheetData>
    <row r="1" spans="1:28" ht="18.95" customHeight="1" x14ac:dyDescent="0.3">
      <c r="A1" s="160"/>
      <c r="B1" s="161"/>
      <c r="C1" s="247" t="s">
        <v>138</v>
      </c>
      <c r="D1" s="247"/>
      <c r="E1" s="247"/>
      <c r="F1" s="247"/>
      <c r="G1" s="247"/>
      <c r="H1" s="247"/>
      <c r="I1" s="247"/>
      <c r="J1" s="247"/>
      <c r="K1" s="143" t="s">
        <v>309</v>
      </c>
      <c r="L1" s="144"/>
      <c r="M1" s="145"/>
      <c r="N1" s="8"/>
      <c r="O1" s="8"/>
      <c r="P1" s="8"/>
      <c r="Q1" s="8"/>
      <c r="R1" s="8"/>
      <c r="S1" s="8"/>
      <c r="T1" s="8"/>
      <c r="U1" s="8"/>
      <c r="V1" s="8"/>
      <c r="W1" s="8"/>
      <c r="X1" s="8"/>
      <c r="Y1" s="8"/>
      <c r="Z1" s="8"/>
      <c r="AA1" s="8"/>
      <c r="AB1" s="8"/>
    </row>
    <row r="2" spans="1:28" ht="18.95" customHeight="1" x14ac:dyDescent="0.3">
      <c r="A2" s="162"/>
      <c r="B2" s="163"/>
      <c r="C2" s="247"/>
      <c r="D2" s="247"/>
      <c r="E2" s="247"/>
      <c r="F2" s="247"/>
      <c r="G2" s="247"/>
      <c r="H2" s="247"/>
      <c r="I2" s="247"/>
      <c r="J2" s="247"/>
      <c r="K2" s="143" t="s">
        <v>310</v>
      </c>
      <c r="L2" s="144"/>
      <c r="M2" s="145"/>
      <c r="N2" s="8"/>
      <c r="O2" s="8"/>
      <c r="P2" s="8"/>
      <c r="Q2" s="8"/>
      <c r="R2" s="8"/>
      <c r="S2" s="8"/>
      <c r="T2" s="8"/>
      <c r="U2" s="8"/>
      <c r="V2" s="8"/>
      <c r="W2" s="8"/>
      <c r="X2" s="8"/>
      <c r="Y2" s="8"/>
      <c r="Z2" s="8"/>
      <c r="AA2" s="8"/>
      <c r="AB2" s="8"/>
    </row>
    <row r="3" spans="1:28" ht="18.95" customHeight="1" x14ac:dyDescent="0.3">
      <c r="A3" s="162"/>
      <c r="B3" s="163"/>
      <c r="C3" s="247"/>
      <c r="D3" s="247"/>
      <c r="E3" s="247"/>
      <c r="F3" s="247"/>
      <c r="G3" s="247"/>
      <c r="H3" s="247"/>
      <c r="I3" s="247"/>
      <c r="J3" s="247"/>
      <c r="K3" s="143" t="s">
        <v>311</v>
      </c>
      <c r="L3" s="144"/>
      <c r="M3" s="145"/>
      <c r="N3" s="8"/>
      <c r="O3" s="8"/>
      <c r="P3" s="8"/>
      <c r="Q3" s="8"/>
      <c r="R3" s="8"/>
      <c r="S3" s="8"/>
      <c r="T3" s="8"/>
      <c r="U3" s="8"/>
      <c r="V3" s="8"/>
      <c r="W3" s="8"/>
      <c r="X3" s="8"/>
      <c r="Y3" s="8"/>
      <c r="Z3" s="8"/>
      <c r="AA3" s="8"/>
      <c r="AB3" s="8"/>
    </row>
    <row r="4" spans="1:28" ht="18.95" customHeight="1" x14ac:dyDescent="0.3">
      <c r="A4" s="164"/>
      <c r="B4" s="165"/>
      <c r="C4" s="247"/>
      <c r="D4" s="247"/>
      <c r="E4" s="247"/>
      <c r="F4" s="247"/>
      <c r="G4" s="247"/>
      <c r="H4" s="247"/>
      <c r="I4" s="247"/>
      <c r="J4" s="247"/>
      <c r="K4" s="248" t="s">
        <v>362</v>
      </c>
      <c r="L4" s="249"/>
      <c r="M4" s="250"/>
      <c r="N4" s="8"/>
      <c r="O4" s="8"/>
      <c r="P4" s="8"/>
      <c r="Q4" s="8"/>
      <c r="R4" s="8"/>
      <c r="S4" s="8"/>
      <c r="T4" s="8"/>
      <c r="U4" s="8"/>
      <c r="V4" s="8"/>
      <c r="W4" s="8"/>
      <c r="X4" s="8"/>
      <c r="Y4" s="8"/>
      <c r="Z4" s="8"/>
      <c r="AA4" s="8"/>
      <c r="AB4" s="8"/>
    </row>
    <row r="5" spans="1:28" ht="16.5" x14ac:dyDescent="0.3">
      <c r="A5" s="10"/>
      <c r="B5" s="11"/>
      <c r="C5" s="10"/>
      <c r="D5" s="8"/>
      <c r="E5" s="8"/>
      <c r="F5" s="8"/>
      <c r="G5" s="8"/>
      <c r="H5" s="8"/>
      <c r="I5" s="8"/>
      <c r="J5" s="8"/>
      <c r="K5" s="8"/>
      <c r="L5" s="8"/>
      <c r="M5" s="8"/>
      <c r="N5" s="8"/>
      <c r="O5" s="8"/>
      <c r="P5" s="8"/>
      <c r="Q5" s="8"/>
      <c r="R5" s="8"/>
      <c r="S5" s="8"/>
      <c r="T5" s="8"/>
      <c r="U5" s="8"/>
      <c r="V5" s="8"/>
      <c r="W5" s="8"/>
      <c r="X5" s="8"/>
      <c r="Y5" s="8"/>
      <c r="Z5" s="8"/>
      <c r="AA5" s="8"/>
      <c r="AB5" s="8"/>
    </row>
    <row r="6" spans="1:28" ht="24.4" customHeight="1" x14ac:dyDescent="0.3">
      <c r="A6" s="146" t="s">
        <v>88</v>
      </c>
      <c r="B6" s="146"/>
      <c r="C6" s="146"/>
      <c r="D6" s="256"/>
      <c r="E6" s="251" t="s">
        <v>306</v>
      </c>
      <c r="F6" s="251"/>
      <c r="G6" s="251"/>
      <c r="H6" s="251" t="s">
        <v>307</v>
      </c>
      <c r="I6" s="251"/>
      <c r="J6" s="251"/>
      <c r="K6" s="251" t="s">
        <v>308</v>
      </c>
      <c r="L6" s="251"/>
      <c r="M6" s="251"/>
      <c r="N6" s="8"/>
      <c r="O6" s="8"/>
      <c r="P6" s="8"/>
      <c r="Q6" s="8"/>
      <c r="R6" s="8"/>
      <c r="S6" s="8"/>
      <c r="T6" s="8"/>
      <c r="U6" s="8"/>
      <c r="V6" s="8"/>
      <c r="W6" s="8"/>
      <c r="X6" s="8"/>
      <c r="Y6" s="8"/>
      <c r="Z6" s="8"/>
      <c r="AA6" s="8"/>
      <c r="AB6" s="8"/>
    </row>
    <row r="7" spans="1:28" ht="22.5" customHeight="1" x14ac:dyDescent="0.3">
      <c r="A7" s="257" t="s">
        <v>74</v>
      </c>
      <c r="B7" s="140" t="s">
        <v>28</v>
      </c>
      <c r="C7" s="146" t="s">
        <v>1</v>
      </c>
      <c r="D7" s="258" t="s">
        <v>73</v>
      </c>
      <c r="E7" s="252" t="s">
        <v>247</v>
      </c>
      <c r="F7" s="244" t="s">
        <v>285</v>
      </c>
      <c r="G7" s="253" t="s">
        <v>248</v>
      </c>
      <c r="H7" s="252" t="s">
        <v>247</v>
      </c>
      <c r="I7" s="244" t="s">
        <v>285</v>
      </c>
      <c r="J7" s="253" t="s">
        <v>248</v>
      </c>
      <c r="K7" s="252" t="s">
        <v>247</v>
      </c>
      <c r="L7" s="244" t="s">
        <v>285</v>
      </c>
      <c r="M7" s="253" t="s">
        <v>248</v>
      </c>
      <c r="N7" s="8"/>
      <c r="O7" s="8"/>
      <c r="P7" s="8"/>
      <c r="Q7" s="8"/>
      <c r="R7" s="8"/>
      <c r="S7" s="8"/>
      <c r="T7" s="8"/>
      <c r="U7" s="8"/>
      <c r="V7" s="8"/>
      <c r="W7" s="8"/>
      <c r="X7" s="8"/>
      <c r="Y7" s="8"/>
      <c r="Z7" s="8"/>
      <c r="AA7" s="8"/>
      <c r="AB7" s="8"/>
    </row>
    <row r="8" spans="1:28" ht="22.5" customHeight="1" x14ac:dyDescent="0.3">
      <c r="A8" s="257"/>
      <c r="B8" s="140"/>
      <c r="C8" s="146"/>
      <c r="D8" s="258"/>
      <c r="E8" s="252"/>
      <c r="F8" s="245"/>
      <c r="G8" s="253"/>
      <c r="H8" s="252"/>
      <c r="I8" s="245"/>
      <c r="J8" s="253"/>
      <c r="K8" s="252"/>
      <c r="L8" s="245"/>
      <c r="M8" s="253"/>
      <c r="N8" s="12"/>
      <c r="O8" s="12"/>
      <c r="P8" s="12"/>
      <c r="Q8" s="12"/>
      <c r="R8" s="12"/>
      <c r="S8" s="12"/>
      <c r="T8" s="12"/>
      <c r="U8" s="12"/>
      <c r="V8" s="12"/>
      <c r="W8" s="12"/>
      <c r="X8" s="12"/>
      <c r="Y8" s="12"/>
      <c r="Z8" s="12"/>
      <c r="AA8" s="12"/>
      <c r="AB8" s="12"/>
    </row>
    <row r="9" spans="1:28" ht="57.75" customHeight="1" x14ac:dyDescent="0.3">
      <c r="A9" s="137">
        <v>1</v>
      </c>
      <c r="B9" s="208" t="str">
        <f>IF('8. Seguimiento Cuatrimestral'!B9:B11="","",'8. Seguimiento Cuatrimestral'!B9:B11)</f>
        <v>Control Disciplinario Interno</v>
      </c>
      <c r="C9" s="208" t="str">
        <f>IF('8. Seguimiento Cuatrimestral'!C9:C11="","",'8. Seguimiento Cuatrimestral'!C9:C11)</f>
        <v xml:space="preserve">Posibilidad de afectación reputacional por la adopción de decisiones disciplinarias  contrarias a derecho,  y/o con la finalidad de favorecer un interés propio o de terceros. </v>
      </c>
      <c r="D9" s="208" t="str">
        <f>IF('8. Seguimiento Cuatrimestral'!D9:D11="","",'8. Seguimiento Cuatrimestral'!D9:D11)</f>
        <v>Corrupción</v>
      </c>
      <c r="E9" s="242">
        <f>'8. Seguimiento Cuatrimestral'!G9:G11</f>
        <v>0</v>
      </c>
      <c r="F9" s="242">
        <f>'8. Seguimiento Cuatrimestral'!K9:K11</f>
        <v>0</v>
      </c>
      <c r="G9" s="242">
        <f>'8. Seguimiento Cuatrimestral'!M9:M11</f>
        <v>0</v>
      </c>
      <c r="H9" s="242">
        <f>'8. Seguimiento Cuatrimestral'!P9:P11</f>
        <v>0</v>
      </c>
      <c r="I9" s="242">
        <f>'8. Seguimiento Cuatrimestral'!T9:T11</f>
        <v>0</v>
      </c>
      <c r="J9" s="242">
        <f>'8. Seguimiento Cuatrimestral'!V9:V11</f>
        <v>0</v>
      </c>
      <c r="K9" s="242">
        <f>'8. Seguimiento Cuatrimestral'!Y9:Y11</f>
        <v>0</v>
      </c>
      <c r="L9" s="242">
        <f>'8. Seguimiento Cuatrimestral'!AC9:AC11</f>
        <v>0</v>
      </c>
      <c r="M9" s="242">
        <f>'8. Seguimiento Cuatrimestral'!AE9:AE11</f>
        <v>0</v>
      </c>
      <c r="N9" s="13"/>
      <c r="O9" s="13"/>
      <c r="P9" s="13"/>
      <c r="Q9" s="13"/>
      <c r="R9" s="13"/>
      <c r="S9" s="13"/>
      <c r="T9" s="13"/>
      <c r="U9" s="13"/>
      <c r="V9" s="13"/>
      <c r="W9" s="13"/>
      <c r="X9" s="13"/>
      <c r="Y9" s="13"/>
      <c r="Z9" s="13"/>
      <c r="AA9" s="13"/>
      <c r="AB9" s="13"/>
    </row>
    <row r="10" spans="1:28" ht="57.75" customHeight="1" x14ac:dyDescent="0.3">
      <c r="A10" s="137"/>
      <c r="B10" s="208"/>
      <c r="C10" s="208"/>
      <c r="D10" s="208"/>
      <c r="E10" s="243"/>
      <c r="F10" s="243"/>
      <c r="G10" s="243"/>
      <c r="H10" s="243"/>
      <c r="I10" s="243"/>
      <c r="J10" s="243"/>
      <c r="K10" s="243"/>
      <c r="L10" s="243"/>
      <c r="M10" s="243"/>
      <c r="N10" s="8"/>
      <c r="O10" s="8"/>
      <c r="P10" s="8"/>
      <c r="Q10" s="8"/>
      <c r="R10" s="8"/>
      <c r="S10" s="8"/>
      <c r="T10" s="8"/>
      <c r="U10" s="8"/>
      <c r="V10" s="8"/>
      <c r="W10" s="8"/>
      <c r="X10" s="8"/>
      <c r="Y10" s="8"/>
      <c r="Z10" s="8"/>
      <c r="AA10" s="8"/>
      <c r="AB10" s="8"/>
    </row>
    <row r="11" spans="1:28" ht="57.75" customHeight="1" x14ac:dyDescent="0.3">
      <c r="A11" s="137"/>
      <c r="B11" s="208"/>
      <c r="C11" s="208"/>
      <c r="D11" s="208"/>
      <c r="E11" s="243"/>
      <c r="F11" s="243"/>
      <c r="G11" s="243"/>
      <c r="H11" s="243"/>
      <c r="I11" s="243"/>
      <c r="J11" s="243"/>
      <c r="K11" s="243"/>
      <c r="L11" s="243"/>
      <c r="M11" s="243"/>
      <c r="N11" s="8"/>
      <c r="O11" s="8"/>
      <c r="P11" s="8"/>
      <c r="Q11" s="8"/>
      <c r="R11" s="8"/>
      <c r="S11" s="8"/>
      <c r="T11" s="8"/>
      <c r="U11" s="8"/>
      <c r="V11" s="8"/>
      <c r="W11" s="8"/>
      <c r="X11" s="8"/>
      <c r="Y11" s="8"/>
      <c r="Z11" s="8"/>
      <c r="AA11" s="8"/>
      <c r="AB11" s="8"/>
    </row>
    <row r="12" spans="1:28" ht="57.75" customHeight="1" x14ac:dyDescent="0.3">
      <c r="A12" s="137">
        <v>2</v>
      </c>
      <c r="B12" s="208" t="str">
        <f>IF('8. Seguimiento Cuatrimestral'!B12:B14="","",'8. Seguimiento Cuatrimestral'!B12:B14)</f>
        <v>Control Disciplinario Interno</v>
      </c>
      <c r="C12" s="208" t="str">
        <f>IF('8. Seguimiento Cuatrimestral'!C12:C14="","",'8. Seguimiento Cuatrimestral'!C12:C14)</f>
        <v xml:space="preserve">Posibilidad de afectación reputacional para la entidad, por el incumplimiento de los términos procesales establecidos en la normatividad legal vigente, a causa de la inefectividad de los controles dispuestos  para el cumplimiento de los fines del proceso disciplinario </v>
      </c>
      <c r="D12" s="208" t="str">
        <f>IF('8. Seguimiento Cuatrimestral'!D12:D14="","",'8. Seguimiento Cuatrimestral'!D12:D14)</f>
        <v>Gestión</v>
      </c>
      <c r="E12" s="254">
        <f>'8. Seguimiento Cuatrimestral'!G12:G14</f>
        <v>0</v>
      </c>
      <c r="F12" s="242">
        <f>'8. Seguimiento Cuatrimestral'!K12:K14</f>
        <v>0</v>
      </c>
      <c r="G12" s="242">
        <f>'8. Seguimiento Cuatrimestral'!M12:M14</f>
        <v>0</v>
      </c>
      <c r="H12" s="242">
        <f>'8. Seguimiento Cuatrimestral'!P12:P14</f>
        <v>0</v>
      </c>
      <c r="I12" s="242">
        <f>'8. Seguimiento Cuatrimestral'!T12:T14</f>
        <v>0</v>
      </c>
      <c r="J12" s="242">
        <f>'8. Seguimiento Cuatrimestral'!V12:V14</f>
        <v>0</v>
      </c>
      <c r="K12" s="242">
        <f>'8. Seguimiento Cuatrimestral'!Y12:Y14</f>
        <v>0</v>
      </c>
      <c r="L12" s="242">
        <f>'8. Seguimiento Cuatrimestral'!AC12:AC14</f>
        <v>0</v>
      </c>
      <c r="M12" s="242">
        <f>'8. Seguimiento Cuatrimestral'!AE12:AE14</f>
        <v>0</v>
      </c>
      <c r="N12" s="8"/>
      <c r="O12" s="8"/>
      <c r="P12" s="8"/>
      <c r="Q12" s="8"/>
      <c r="R12" s="8"/>
      <c r="S12" s="8"/>
      <c r="T12" s="8"/>
      <c r="U12" s="8"/>
      <c r="V12" s="8"/>
      <c r="W12" s="8"/>
      <c r="X12" s="8"/>
      <c r="Y12" s="8"/>
      <c r="Z12" s="8"/>
      <c r="AA12" s="8"/>
      <c r="AB12" s="8"/>
    </row>
    <row r="13" spans="1:28" ht="57.75" customHeight="1" x14ac:dyDescent="0.3">
      <c r="A13" s="137"/>
      <c r="B13" s="208"/>
      <c r="C13" s="208"/>
      <c r="D13" s="208"/>
      <c r="E13" s="255"/>
      <c r="F13" s="243"/>
      <c r="G13" s="243"/>
      <c r="H13" s="243"/>
      <c r="I13" s="243"/>
      <c r="J13" s="243"/>
      <c r="K13" s="243"/>
      <c r="L13" s="243"/>
      <c r="M13" s="243"/>
      <c r="N13" s="8"/>
      <c r="O13" s="8"/>
      <c r="P13" s="8"/>
      <c r="Q13" s="8"/>
      <c r="R13" s="8"/>
      <c r="S13" s="8"/>
      <c r="T13" s="8"/>
      <c r="U13" s="8"/>
      <c r="V13" s="8"/>
      <c r="W13" s="8"/>
      <c r="X13" s="8"/>
      <c r="Y13" s="8"/>
      <c r="Z13" s="8"/>
      <c r="AA13" s="8"/>
      <c r="AB13" s="8"/>
    </row>
    <row r="14" spans="1:28" ht="57.75" customHeight="1" x14ac:dyDescent="0.3">
      <c r="A14" s="137"/>
      <c r="B14" s="208"/>
      <c r="C14" s="208"/>
      <c r="D14" s="208"/>
      <c r="E14" s="242"/>
      <c r="F14" s="243"/>
      <c r="G14" s="243"/>
      <c r="H14" s="243"/>
      <c r="I14" s="243"/>
      <c r="J14" s="243"/>
      <c r="K14" s="243"/>
      <c r="L14" s="243"/>
      <c r="M14" s="243"/>
      <c r="N14" s="8"/>
      <c r="O14" s="8"/>
      <c r="P14" s="8"/>
      <c r="Q14" s="8"/>
      <c r="R14" s="8"/>
      <c r="S14" s="8"/>
      <c r="T14" s="8"/>
      <c r="U14" s="8"/>
      <c r="V14" s="8"/>
      <c r="W14" s="8"/>
      <c r="X14" s="8"/>
      <c r="Y14" s="8"/>
      <c r="Z14" s="8"/>
      <c r="AA14" s="8"/>
      <c r="AB14" s="8"/>
    </row>
    <row r="15" spans="1:28" ht="23.25" customHeight="1" x14ac:dyDescent="0.3">
      <c r="A15" s="9"/>
      <c r="B15" s="246" t="s">
        <v>282</v>
      </c>
      <c r="C15" s="246"/>
      <c r="D15" s="246"/>
      <c r="E15" s="17">
        <f>IFERROR(AVERAGE(E9:E14),"")</f>
        <v>0</v>
      </c>
      <c r="F15" s="17">
        <f>IFERROR(AVERAGE(F9:F14),"")</f>
        <v>0</v>
      </c>
      <c r="G15" s="17">
        <f>IFERROR(AVERAGE(G9:G14),"")</f>
        <v>0</v>
      </c>
      <c r="H15" s="17">
        <f>IFERROR(AVERAGE(H9:H14),"")</f>
        <v>0</v>
      </c>
      <c r="I15" s="17">
        <f>IFERROR(AVERAGE(I9:I14),"")</f>
        <v>0</v>
      </c>
      <c r="J15" s="17">
        <f>IFERROR(AVERAGE(J9:J14),"")</f>
        <v>0</v>
      </c>
      <c r="K15" s="17">
        <f>IFERROR(AVERAGE(K9:K14),"")</f>
        <v>0</v>
      </c>
      <c r="L15" s="17">
        <f>IFERROR(AVERAGE(L9:L14),"")</f>
        <v>0</v>
      </c>
      <c r="M15" s="17">
        <f>IFERROR(AVERAGE(M9:M14),"")</f>
        <v>0</v>
      </c>
    </row>
    <row r="16" spans="1:28" ht="23.25" customHeight="1" x14ac:dyDescent="0.3">
      <c r="B16" s="246" t="s">
        <v>280</v>
      </c>
      <c r="C16" s="246"/>
      <c r="D16" s="246"/>
      <c r="E16" s="18">
        <v>0.33333333333333337</v>
      </c>
      <c r="F16" s="18">
        <v>0.33333333333333337</v>
      </c>
      <c r="G16" s="18">
        <v>0.33333333333333337</v>
      </c>
      <c r="H16" s="18">
        <v>0.66666666666666596</v>
      </c>
      <c r="I16" s="18">
        <v>0.66666666666666596</v>
      </c>
      <c r="J16" s="18">
        <v>0.66666666666666596</v>
      </c>
      <c r="K16" s="18">
        <v>1</v>
      </c>
      <c r="L16" s="18">
        <v>1</v>
      </c>
      <c r="M16" s="18">
        <v>1</v>
      </c>
    </row>
    <row r="17" spans="2:13" ht="23.25" customHeight="1" x14ac:dyDescent="0.3">
      <c r="B17" s="246" t="s">
        <v>281</v>
      </c>
      <c r="C17" s="246"/>
      <c r="D17" s="246"/>
      <c r="E17" s="17">
        <f>IFERROR(E15/E16,"")</f>
        <v>0</v>
      </c>
      <c r="F17" s="17">
        <f>IFERROR(F15/F16,"")</f>
        <v>0</v>
      </c>
      <c r="G17" s="17">
        <f>IFERROR(G15/G16,"")</f>
        <v>0</v>
      </c>
      <c r="H17" s="17">
        <f t="shared" ref="H17:M17" si="0">IFERROR(H15/H16,"")</f>
        <v>0</v>
      </c>
      <c r="I17" s="17">
        <f t="shared" si="0"/>
        <v>0</v>
      </c>
      <c r="J17" s="17">
        <f t="shared" si="0"/>
        <v>0</v>
      </c>
      <c r="K17" s="17">
        <f t="shared" si="0"/>
        <v>0</v>
      </c>
      <c r="L17" s="17">
        <f t="shared" si="0"/>
        <v>0</v>
      </c>
      <c r="M17" s="17">
        <f t="shared" si="0"/>
        <v>0</v>
      </c>
    </row>
    <row r="18" spans="2:13" ht="16.5" x14ac:dyDescent="0.3"/>
    <row r="19" spans="2:13" ht="16.5" x14ac:dyDescent="0.3"/>
    <row r="20" spans="2:13" ht="16.5" x14ac:dyDescent="0.3"/>
    <row r="21" spans="2:13" ht="16.5" x14ac:dyDescent="0.3"/>
    <row r="22" spans="2:13" ht="16.5" x14ac:dyDescent="0.3"/>
    <row r="23" spans="2:13" ht="16.5" x14ac:dyDescent="0.3"/>
    <row r="24" spans="2:13" ht="16.5" x14ac:dyDescent="0.3"/>
    <row r="25" spans="2:13" ht="16.5" x14ac:dyDescent="0.3"/>
  </sheetData>
  <sheetProtection formatColumns="0" formatRows="0"/>
  <mergeCells count="52">
    <mergeCell ref="A6:D6"/>
    <mergeCell ref="E6:G6"/>
    <mergeCell ref="H6:J6"/>
    <mergeCell ref="A7:A8"/>
    <mergeCell ref="B7:B8"/>
    <mergeCell ref="C7:C8"/>
    <mergeCell ref="D7:D8"/>
    <mergeCell ref="A1:B4"/>
    <mergeCell ref="K9:K11"/>
    <mergeCell ref="F7:F8"/>
    <mergeCell ref="I7:I8"/>
    <mergeCell ref="F9:F11"/>
    <mergeCell ref="A9:A11"/>
    <mergeCell ref="B9:B11"/>
    <mergeCell ref="C9:C11"/>
    <mergeCell ref="D9:D11"/>
    <mergeCell ref="E9:E11"/>
    <mergeCell ref="I9:I11"/>
    <mergeCell ref="J12:J14"/>
    <mergeCell ref="H12:H14"/>
    <mergeCell ref="A12:A14"/>
    <mergeCell ref="B12:B14"/>
    <mergeCell ref="C12:C14"/>
    <mergeCell ref="D12:D14"/>
    <mergeCell ref="E12:E14"/>
    <mergeCell ref="G12:G14"/>
    <mergeCell ref="F12:F14"/>
    <mergeCell ref="M9:M11"/>
    <mergeCell ref="J9:J11"/>
    <mergeCell ref="H9:H11"/>
    <mergeCell ref="G9:G11"/>
    <mergeCell ref="M12:M14"/>
    <mergeCell ref="B15:D15"/>
    <mergeCell ref="B16:D16"/>
    <mergeCell ref="B17:D17"/>
    <mergeCell ref="C1:J4"/>
    <mergeCell ref="K1:M1"/>
    <mergeCell ref="K2:M2"/>
    <mergeCell ref="K3:M3"/>
    <mergeCell ref="K4:M4"/>
    <mergeCell ref="K6:M6"/>
    <mergeCell ref="E7:E8"/>
    <mergeCell ref="G7:G8"/>
    <mergeCell ref="H7:H8"/>
    <mergeCell ref="J7:J8"/>
    <mergeCell ref="K7:K8"/>
    <mergeCell ref="M7:M8"/>
    <mergeCell ref="L7:L8"/>
    <mergeCell ref="L9:L11"/>
    <mergeCell ref="L12:L14"/>
    <mergeCell ref="K12:K14"/>
    <mergeCell ref="I12:I14"/>
  </mergeCells>
  <pageMargins left="0.70866141732283472" right="0.70866141732283472" top="0.74803149606299213" bottom="0.74803149606299213" header="0.31496062992125984" footer="0.31496062992125984"/>
  <pageSetup scale="30" orientation="portrait"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colBreaks count="1" manualBreakCount="1">
    <brk id="2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E17"/>
  <sheetViews>
    <sheetView topLeftCell="K1" workbookViewId="0">
      <pane ySplit="1" topLeftCell="A6" activePane="bottomLeft" state="frozen"/>
      <selection pane="bottomLeft" activeCell="Q2" sqref="Q2:Q6"/>
    </sheetView>
  </sheetViews>
  <sheetFormatPr baseColWidth="10" defaultColWidth="11.42578125" defaultRowHeight="13.5" x14ac:dyDescent="0.25"/>
  <cols>
    <col min="1" max="1" width="23.28515625" style="45" customWidth="1"/>
    <col min="2" max="2" width="31.42578125" style="45" customWidth="1"/>
    <col min="3" max="3" width="28.85546875" style="45" customWidth="1"/>
    <col min="4" max="4" width="37.28515625" style="45" customWidth="1"/>
    <col min="5" max="5" width="41.5703125" style="45" customWidth="1"/>
    <col min="6" max="6" width="26.42578125" style="45" customWidth="1"/>
    <col min="7" max="7" width="25" style="46" customWidth="1"/>
    <col min="8" max="8" width="26.85546875" style="46" customWidth="1"/>
    <col min="9" max="9" width="14.85546875" style="46" customWidth="1"/>
    <col min="10" max="10" width="16.140625" style="46" customWidth="1"/>
    <col min="11" max="11" width="14.7109375" style="46" customWidth="1"/>
    <col min="12" max="12" width="12.140625" style="46" customWidth="1"/>
    <col min="13" max="13" width="13.28515625" style="46" customWidth="1"/>
    <col min="14" max="14" width="13.5703125" style="46" customWidth="1"/>
    <col min="15" max="15" width="7.28515625" style="45" customWidth="1"/>
    <col min="16" max="16" width="16.140625" style="45" customWidth="1"/>
    <col min="17" max="17" width="25.85546875" style="45" customWidth="1"/>
    <col min="18" max="18" width="17.85546875" style="45" customWidth="1"/>
    <col min="19" max="19" width="15.28515625" style="45" customWidth="1"/>
    <col min="20" max="20" width="16.140625" style="45" customWidth="1"/>
    <col min="21" max="21" width="12.85546875" style="45" customWidth="1"/>
    <col min="22" max="22" width="15.85546875" style="45" customWidth="1"/>
    <col min="23" max="23" width="13.140625" style="45" customWidth="1"/>
    <col min="24" max="24" width="25.5703125" style="45" customWidth="1"/>
    <col min="25" max="25" width="11.42578125" style="45"/>
    <col min="26" max="26" width="14.42578125" style="46" customWidth="1"/>
    <col min="27" max="27" width="11.42578125" style="46"/>
    <col min="28" max="28" width="36.28515625" style="45" customWidth="1"/>
    <col min="29" max="29" width="49.140625" style="45" customWidth="1"/>
    <col min="30" max="30" width="18.5703125" style="45" customWidth="1"/>
    <col min="31" max="31" width="19.42578125" style="45" customWidth="1"/>
    <col min="32" max="16384" width="11.42578125" style="45"/>
  </cols>
  <sheetData>
    <row r="1" spans="1:31" ht="38.25" x14ac:dyDescent="0.25">
      <c r="A1" s="43" t="s">
        <v>17</v>
      </c>
      <c r="B1" s="43" t="s">
        <v>73</v>
      </c>
      <c r="C1" s="43" t="s">
        <v>2</v>
      </c>
      <c r="D1" s="43" t="s">
        <v>16</v>
      </c>
      <c r="E1" s="43" t="s">
        <v>18</v>
      </c>
      <c r="F1" s="43" t="s">
        <v>28</v>
      </c>
      <c r="G1" s="43" t="s">
        <v>63</v>
      </c>
      <c r="H1" s="43" t="s">
        <v>75</v>
      </c>
      <c r="I1" s="43" t="s">
        <v>45</v>
      </c>
      <c r="J1" s="43" t="s">
        <v>11</v>
      </c>
      <c r="K1" s="43" t="s">
        <v>50</v>
      </c>
      <c r="L1" s="43" t="s">
        <v>12</v>
      </c>
      <c r="M1" s="43" t="s">
        <v>13</v>
      </c>
      <c r="N1" s="43" t="s">
        <v>53</v>
      </c>
      <c r="O1" s="43" t="s">
        <v>99</v>
      </c>
      <c r="P1" s="43" t="s">
        <v>126</v>
      </c>
      <c r="Q1" s="44" t="s">
        <v>96</v>
      </c>
      <c r="R1" s="43" t="s">
        <v>140</v>
      </c>
      <c r="S1" s="43" t="s">
        <v>149</v>
      </c>
      <c r="T1" s="43" t="s">
        <v>150</v>
      </c>
      <c r="U1" s="43" t="s">
        <v>151</v>
      </c>
      <c r="V1" s="43" t="s">
        <v>152</v>
      </c>
      <c r="W1" s="43" t="s">
        <v>153</v>
      </c>
      <c r="X1" s="43" t="s">
        <v>154</v>
      </c>
      <c r="Y1" s="43" t="s">
        <v>13</v>
      </c>
      <c r="Z1" s="43" t="s">
        <v>172</v>
      </c>
      <c r="AA1" s="43" t="s">
        <v>173</v>
      </c>
      <c r="AB1" s="43" t="s">
        <v>178</v>
      </c>
      <c r="AC1" s="43" t="s">
        <v>181</v>
      </c>
      <c r="AD1" s="43" t="s">
        <v>53</v>
      </c>
      <c r="AE1" s="43" t="s">
        <v>245</v>
      </c>
    </row>
    <row r="2" spans="1:31" ht="40.5" x14ac:dyDescent="0.25">
      <c r="A2" s="45" t="s">
        <v>76</v>
      </c>
      <c r="B2" s="48" t="s">
        <v>14</v>
      </c>
      <c r="C2" s="45" t="s">
        <v>77</v>
      </c>
      <c r="D2" s="45" t="s">
        <v>320</v>
      </c>
      <c r="E2" s="45" t="s">
        <v>321</v>
      </c>
      <c r="F2" s="45" t="s">
        <v>29</v>
      </c>
      <c r="I2" s="46" t="s">
        <v>47</v>
      </c>
      <c r="J2" s="46" t="s">
        <v>49</v>
      </c>
      <c r="K2" s="46" t="s">
        <v>50</v>
      </c>
      <c r="L2" s="46" t="s">
        <v>52</v>
      </c>
      <c r="M2" s="46" t="s">
        <v>352</v>
      </c>
      <c r="N2" s="46" t="s">
        <v>54</v>
      </c>
      <c r="O2" s="46" t="s">
        <v>97</v>
      </c>
      <c r="P2" s="45" t="s">
        <v>127</v>
      </c>
      <c r="Q2" s="45" t="s">
        <v>322</v>
      </c>
      <c r="R2" s="45" t="s">
        <v>148</v>
      </c>
      <c r="S2" s="45" t="s">
        <v>155</v>
      </c>
      <c r="T2" s="45" t="s">
        <v>157</v>
      </c>
      <c r="U2" s="46" t="s">
        <v>159</v>
      </c>
      <c r="V2" s="46" t="s">
        <v>161</v>
      </c>
      <c r="W2" s="46" t="s">
        <v>164</v>
      </c>
      <c r="X2" s="45" t="s">
        <v>166</v>
      </c>
      <c r="Y2" s="45" t="s">
        <v>168</v>
      </c>
      <c r="Z2" s="46" t="s">
        <v>155</v>
      </c>
      <c r="AA2" s="46">
        <v>15</v>
      </c>
      <c r="AB2" s="47" t="s">
        <v>323</v>
      </c>
      <c r="AC2" s="47" t="s">
        <v>182</v>
      </c>
      <c r="AD2" s="46" t="s">
        <v>55</v>
      </c>
      <c r="AE2" s="46" t="str">
        <f>""</f>
        <v/>
      </c>
    </row>
    <row r="3" spans="1:31" ht="49.5" x14ac:dyDescent="0.25">
      <c r="A3" s="45" t="s">
        <v>67</v>
      </c>
      <c r="B3" s="48" t="s">
        <v>343</v>
      </c>
      <c r="C3" s="45" t="s">
        <v>78</v>
      </c>
      <c r="D3" s="45" t="s">
        <v>324</v>
      </c>
      <c r="E3" s="45" t="s">
        <v>325</v>
      </c>
      <c r="F3" s="45" t="s">
        <v>30</v>
      </c>
      <c r="I3" s="46" t="s">
        <v>48</v>
      </c>
      <c r="J3" s="46" t="s">
        <v>141</v>
      </c>
      <c r="K3" s="46" t="s">
        <v>51</v>
      </c>
      <c r="L3" s="46" t="s">
        <v>79</v>
      </c>
      <c r="M3" s="46" t="s">
        <v>351</v>
      </c>
      <c r="N3" s="46" t="s">
        <v>55</v>
      </c>
      <c r="O3" s="46" t="s">
        <v>98</v>
      </c>
      <c r="P3" s="45" t="s">
        <v>128</v>
      </c>
      <c r="Q3" s="45" t="s">
        <v>326</v>
      </c>
      <c r="R3" s="45" t="s">
        <v>171</v>
      </c>
      <c r="S3" s="45" t="s">
        <v>156</v>
      </c>
      <c r="T3" s="45" t="s">
        <v>158</v>
      </c>
      <c r="U3" s="46" t="s">
        <v>160</v>
      </c>
      <c r="V3" s="46" t="s">
        <v>162</v>
      </c>
      <c r="W3" s="46" t="s">
        <v>165</v>
      </c>
      <c r="X3" s="45" t="s">
        <v>167</v>
      </c>
      <c r="Y3" s="45" t="s">
        <v>169</v>
      </c>
      <c r="Z3" s="46" t="s">
        <v>156</v>
      </c>
      <c r="AA3" s="46">
        <v>0</v>
      </c>
      <c r="AB3" s="47" t="s">
        <v>327</v>
      </c>
      <c r="AC3" s="47" t="s">
        <v>183</v>
      </c>
      <c r="AD3" s="46" t="s">
        <v>189</v>
      </c>
    </row>
    <row r="4" spans="1:31" ht="40.5" x14ac:dyDescent="0.25">
      <c r="A4" s="45" t="s">
        <v>80</v>
      </c>
      <c r="B4" s="49" t="s">
        <v>344</v>
      </c>
      <c r="C4" s="45" t="s">
        <v>71</v>
      </c>
      <c r="D4" s="45" t="s">
        <v>328</v>
      </c>
      <c r="E4" s="45" t="s">
        <v>329</v>
      </c>
      <c r="F4" s="45" t="s">
        <v>31</v>
      </c>
      <c r="I4" s="46" t="s">
        <v>46</v>
      </c>
      <c r="J4" s="46" t="s">
        <v>268</v>
      </c>
      <c r="K4" s="46" t="s">
        <v>268</v>
      </c>
      <c r="L4" s="46" t="s">
        <v>268</v>
      </c>
      <c r="M4" s="46" t="s">
        <v>268</v>
      </c>
      <c r="N4" s="46" t="s">
        <v>91</v>
      </c>
      <c r="P4" s="45" t="s">
        <v>129</v>
      </c>
      <c r="Q4" s="45" t="s">
        <v>330</v>
      </c>
      <c r="V4" s="45" t="s">
        <v>163</v>
      </c>
      <c r="Y4" s="45" t="s">
        <v>170</v>
      </c>
      <c r="Z4" s="46" t="s">
        <v>157</v>
      </c>
      <c r="AA4" s="46">
        <v>15</v>
      </c>
      <c r="AB4" s="47" t="s">
        <v>331</v>
      </c>
      <c r="AC4" s="47" t="s">
        <v>184</v>
      </c>
      <c r="AD4" s="46" t="s">
        <v>190</v>
      </c>
    </row>
    <row r="5" spans="1:31" ht="40.5" x14ac:dyDescent="0.25">
      <c r="B5" s="49" t="s">
        <v>341</v>
      </c>
      <c r="C5" s="45" t="s">
        <v>15</v>
      </c>
      <c r="D5" s="45" t="s">
        <v>353</v>
      </c>
      <c r="E5" s="45" t="s">
        <v>332</v>
      </c>
      <c r="F5" s="45" t="s">
        <v>32</v>
      </c>
      <c r="I5" s="46" t="s">
        <v>268</v>
      </c>
      <c r="N5" s="46" t="s">
        <v>56</v>
      </c>
      <c r="P5" s="45" t="s">
        <v>130</v>
      </c>
      <c r="Q5" s="45" t="s">
        <v>350</v>
      </c>
      <c r="Z5" s="46" t="s">
        <v>158</v>
      </c>
      <c r="AA5" s="46">
        <v>0</v>
      </c>
      <c r="AC5" s="47" t="s">
        <v>185</v>
      </c>
      <c r="AD5" s="46"/>
    </row>
    <row r="6" spans="1:31" ht="40.5" x14ac:dyDescent="0.25">
      <c r="B6" s="49" t="s">
        <v>342</v>
      </c>
      <c r="C6" s="45" t="s">
        <v>72</v>
      </c>
      <c r="D6" s="45" t="s">
        <v>333</v>
      </c>
      <c r="E6" s="45" t="s">
        <v>334</v>
      </c>
      <c r="F6" s="45" t="s">
        <v>33</v>
      </c>
      <c r="P6" s="45" t="s">
        <v>131</v>
      </c>
      <c r="Q6" s="45" t="s">
        <v>335</v>
      </c>
      <c r="Z6" s="46" t="s">
        <v>159</v>
      </c>
      <c r="AA6" s="46">
        <v>15</v>
      </c>
    </row>
    <row r="7" spans="1:31" ht="40.5" x14ac:dyDescent="0.25">
      <c r="B7" s="49" t="s">
        <v>273</v>
      </c>
      <c r="C7" s="45" t="s">
        <v>69</v>
      </c>
      <c r="E7" s="45" t="s">
        <v>336</v>
      </c>
      <c r="F7" s="45" t="s">
        <v>34</v>
      </c>
      <c r="P7" s="45" t="s">
        <v>132</v>
      </c>
      <c r="Z7" s="46" t="s">
        <v>160</v>
      </c>
      <c r="AA7" s="46">
        <v>0</v>
      </c>
    </row>
    <row r="8" spans="1:31" ht="67.5" x14ac:dyDescent="0.25">
      <c r="B8" s="49" t="s">
        <v>96</v>
      </c>
      <c r="C8" s="45" t="s">
        <v>70</v>
      </c>
      <c r="E8" s="45" t="s">
        <v>337</v>
      </c>
      <c r="F8" s="45" t="s">
        <v>35</v>
      </c>
      <c r="P8" s="45" t="s">
        <v>133</v>
      </c>
      <c r="Z8" s="46" t="s">
        <v>161</v>
      </c>
      <c r="AA8" s="46">
        <v>15</v>
      </c>
    </row>
    <row r="9" spans="1:31" ht="40.5" x14ac:dyDescent="0.25">
      <c r="B9" s="49" t="s">
        <v>345</v>
      </c>
      <c r="E9" s="45" t="s">
        <v>338</v>
      </c>
      <c r="F9" s="45" t="s">
        <v>36</v>
      </c>
      <c r="P9" s="45" t="s">
        <v>134</v>
      </c>
      <c r="Z9" s="46" t="s">
        <v>162</v>
      </c>
      <c r="AA9" s="46">
        <v>10</v>
      </c>
    </row>
    <row r="10" spans="1:31" ht="54" x14ac:dyDescent="0.25">
      <c r="B10" s="49" t="s">
        <v>346</v>
      </c>
      <c r="E10" s="45" t="s">
        <v>339</v>
      </c>
      <c r="F10" s="45" t="s">
        <v>37</v>
      </c>
      <c r="Z10" s="46" t="s">
        <v>163</v>
      </c>
      <c r="AA10" s="46">
        <v>0</v>
      </c>
    </row>
    <row r="11" spans="1:31" ht="40.5" x14ac:dyDescent="0.25">
      <c r="B11" s="49" t="s">
        <v>347</v>
      </c>
      <c r="E11" s="45" t="s">
        <v>340</v>
      </c>
      <c r="F11" s="45" t="s">
        <v>38</v>
      </c>
      <c r="Z11" s="46" t="s">
        <v>164</v>
      </c>
      <c r="AA11" s="46">
        <v>15</v>
      </c>
    </row>
    <row r="12" spans="1:31" ht="27" x14ac:dyDescent="0.25">
      <c r="B12" s="49" t="s">
        <v>348</v>
      </c>
      <c r="F12" s="45" t="s">
        <v>39</v>
      </c>
      <c r="Z12" s="46" t="s">
        <v>165</v>
      </c>
      <c r="AA12" s="46">
        <v>0</v>
      </c>
    </row>
    <row r="13" spans="1:31" ht="54" x14ac:dyDescent="0.25">
      <c r="B13" s="49" t="s">
        <v>349</v>
      </c>
      <c r="F13" s="45" t="s">
        <v>40</v>
      </c>
      <c r="Z13" s="46" t="s">
        <v>166</v>
      </c>
      <c r="AA13" s="46">
        <v>15</v>
      </c>
    </row>
    <row r="14" spans="1:31" ht="67.5" x14ac:dyDescent="0.25">
      <c r="F14" s="45" t="s">
        <v>41</v>
      </c>
      <c r="Z14" s="46" t="s">
        <v>167</v>
      </c>
      <c r="AA14" s="46">
        <v>0</v>
      </c>
    </row>
    <row r="15" spans="1:31" x14ac:dyDescent="0.25">
      <c r="F15" s="45" t="s">
        <v>42</v>
      </c>
      <c r="Z15" s="46" t="s">
        <v>168</v>
      </c>
      <c r="AA15" s="46">
        <v>10</v>
      </c>
    </row>
    <row r="16" spans="1:31" x14ac:dyDescent="0.25">
      <c r="F16" s="45" t="s">
        <v>43</v>
      </c>
      <c r="Z16" s="46" t="s">
        <v>169</v>
      </c>
      <c r="AA16" s="46">
        <v>5</v>
      </c>
    </row>
    <row r="17" spans="6:27" ht="27" x14ac:dyDescent="0.25">
      <c r="F17" s="45" t="s">
        <v>44</v>
      </c>
      <c r="Z17" s="46" t="s">
        <v>170</v>
      </c>
      <c r="AA17" s="46">
        <v>0</v>
      </c>
    </row>
  </sheetData>
  <sheetProtection select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B1" workbookViewId="0">
      <pane ySplit="1" topLeftCell="A2" activePane="bottomLeft" state="frozen"/>
      <selection pane="bottomLeft" activeCell="B1" sqref="B1"/>
    </sheetView>
  </sheetViews>
  <sheetFormatPr baseColWidth="10" defaultColWidth="14.42578125" defaultRowHeight="15" customHeight="1" x14ac:dyDescent="0.15"/>
  <cols>
    <col min="1" max="1" width="13.5703125" style="33" customWidth="1"/>
    <col min="2" max="2" width="36.85546875" style="31" customWidth="1"/>
    <col min="3" max="3" width="39.140625" style="31" customWidth="1"/>
    <col min="4" max="4" width="74.140625" style="31" customWidth="1"/>
    <col min="5" max="27" width="10.7109375" style="31" customWidth="1"/>
    <col min="28" max="16384" width="14.42578125" style="31"/>
  </cols>
  <sheetData>
    <row r="1" spans="1:4" ht="27.75" customHeight="1" x14ac:dyDescent="0.15">
      <c r="A1" s="1" t="s">
        <v>192</v>
      </c>
      <c r="B1" s="2" t="s">
        <v>63</v>
      </c>
      <c r="C1" s="2" t="s">
        <v>193</v>
      </c>
      <c r="D1" s="2" t="s">
        <v>194</v>
      </c>
    </row>
    <row r="2" spans="1:4" s="32" customFormat="1" ht="99" x14ac:dyDescent="0.15">
      <c r="A2" s="3" t="s">
        <v>29</v>
      </c>
      <c r="B2" s="4" t="s">
        <v>195</v>
      </c>
      <c r="C2" s="4" t="s">
        <v>196</v>
      </c>
      <c r="D2" s="4" t="s">
        <v>313</v>
      </c>
    </row>
    <row r="3" spans="1:4" s="32" customFormat="1" ht="117" x14ac:dyDescent="0.15">
      <c r="A3" s="3" t="s">
        <v>30</v>
      </c>
      <c r="B3" s="4" t="s">
        <v>197</v>
      </c>
      <c r="C3" s="4" t="s">
        <v>198</v>
      </c>
      <c r="D3" s="4" t="s">
        <v>314</v>
      </c>
    </row>
    <row r="4" spans="1:4" s="32" customFormat="1" ht="36" x14ac:dyDescent="0.15">
      <c r="A4" s="3" t="s">
        <v>34</v>
      </c>
      <c r="B4" s="4" t="s">
        <v>292</v>
      </c>
      <c r="C4" s="4" t="s">
        <v>293</v>
      </c>
      <c r="D4" s="4" t="s">
        <v>313</v>
      </c>
    </row>
    <row r="5" spans="1:4" s="32" customFormat="1" ht="45" x14ac:dyDescent="0.15">
      <c r="A5" s="3" t="s">
        <v>35</v>
      </c>
      <c r="B5" s="4" t="s">
        <v>199</v>
      </c>
      <c r="C5" s="4" t="s">
        <v>200</v>
      </c>
      <c r="D5" s="4" t="s">
        <v>317</v>
      </c>
    </row>
    <row r="6" spans="1:4" s="32" customFormat="1" ht="54" x14ac:dyDescent="0.15">
      <c r="A6" s="3" t="s">
        <v>36</v>
      </c>
      <c r="B6" s="4" t="s">
        <v>201</v>
      </c>
      <c r="C6" s="4" t="s">
        <v>202</v>
      </c>
      <c r="D6" s="4" t="s">
        <v>313</v>
      </c>
    </row>
    <row r="7" spans="1:4" s="32" customFormat="1" ht="120" customHeight="1" x14ac:dyDescent="0.15">
      <c r="A7" s="3" t="s">
        <v>32</v>
      </c>
      <c r="B7" s="4" t="s">
        <v>204</v>
      </c>
      <c r="C7" s="4" t="s">
        <v>205</v>
      </c>
      <c r="D7" s="4" t="s">
        <v>318</v>
      </c>
    </row>
    <row r="8" spans="1:4" s="32" customFormat="1" ht="45" x14ac:dyDescent="0.15">
      <c r="A8" s="3" t="s">
        <v>31</v>
      </c>
      <c r="B8" s="4" t="s">
        <v>294</v>
      </c>
      <c r="C8" s="4" t="s">
        <v>203</v>
      </c>
      <c r="D8" s="4" t="s">
        <v>316</v>
      </c>
    </row>
    <row r="9" spans="1:4" s="32" customFormat="1" ht="63" x14ac:dyDescent="0.15">
      <c r="A9" s="3" t="s">
        <v>33</v>
      </c>
      <c r="B9" s="4" t="s">
        <v>206</v>
      </c>
      <c r="C9" s="4" t="s">
        <v>207</v>
      </c>
      <c r="D9" s="4" t="s">
        <v>291</v>
      </c>
    </row>
    <row r="10" spans="1:4" s="32" customFormat="1" ht="36" x14ac:dyDescent="0.15">
      <c r="A10" s="3" t="s">
        <v>37</v>
      </c>
      <c r="B10" s="4" t="s">
        <v>208</v>
      </c>
      <c r="C10" s="4" t="s">
        <v>209</v>
      </c>
      <c r="D10" s="4" t="s">
        <v>313</v>
      </c>
    </row>
    <row r="11" spans="1:4" s="32" customFormat="1" ht="36" x14ac:dyDescent="0.15">
      <c r="A11" s="3" t="s">
        <v>38</v>
      </c>
      <c r="B11" s="4" t="s">
        <v>210</v>
      </c>
      <c r="C11" s="4" t="s">
        <v>211</v>
      </c>
      <c r="D11" s="4" t="s">
        <v>313</v>
      </c>
    </row>
    <row r="12" spans="1:4" s="32" customFormat="1" ht="45" x14ac:dyDescent="0.15">
      <c r="A12" s="3" t="s">
        <v>39</v>
      </c>
      <c r="B12" s="4" t="s">
        <v>212</v>
      </c>
      <c r="C12" s="4" t="s">
        <v>213</v>
      </c>
      <c r="D12" s="4" t="s">
        <v>313</v>
      </c>
    </row>
    <row r="13" spans="1:4" s="32" customFormat="1" ht="45" x14ac:dyDescent="0.15">
      <c r="A13" s="3" t="s">
        <v>40</v>
      </c>
      <c r="B13" s="4" t="s">
        <v>214</v>
      </c>
      <c r="C13" s="4" t="s">
        <v>215</v>
      </c>
      <c r="D13" s="4" t="s">
        <v>313</v>
      </c>
    </row>
    <row r="14" spans="1:4" s="32" customFormat="1" ht="54" x14ac:dyDescent="0.15">
      <c r="A14" s="3" t="s">
        <v>41</v>
      </c>
      <c r="B14" s="4" t="s">
        <v>216</v>
      </c>
      <c r="C14" s="4" t="s">
        <v>217</v>
      </c>
      <c r="D14" s="4" t="s">
        <v>313</v>
      </c>
    </row>
    <row r="15" spans="1:4" s="32" customFormat="1" ht="54" x14ac:dyDescent="0.15">
      <c r="A15" s="3" t="s">
        <v>42</v>
      </c>
      <c r="B15" s="4" t="s">
        <v>218</v>
      </c>
      <c r="C15" s="4" t="s">
        <v>219</v>
      </c>
      <c r="D15" s="4" t="s">
        <v>315</v>
      </c>
    </row>
    <row r="16" spans="1:4" s="32" customFormat="1" ht="99" x14ac:dyDescent="0.15">
      <c r="A16" s="3" t="s">
        <v>44</v>
      </c>
      <c r="B16" s="5" t="s">
        <v>295</v>
      </c>
      <c r="C16" s="5" t="s">
        <v>296</v>
      </c>
      <c r="D16" s="4" t="s">
        <v>313</v>
      </c>
    </row>
    <row r="17" spans="1:4" s="32" customFormat="1" ht="90" x14ac:dyDescent="0.15">
      <c r="A17" s="3" t="s">
        <v>43</v>
      </c>
      <c r="B17" s="4" t="s">
        <v>220</v>
      </c>
      <c r="C17" s="4" t="s">
        <v>221</v>
      </c>
      <c r="D17" s="4" t="s">
        <v>313</v>
      </c>
    </row>
  </sheetData>
  <sheetProtection selectLockedCells="1"/>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'1. Punto de Partida'!Área_de_impresión</vt:lpstr>
      <vt:lpstr>'2. Identificación del Riesgo'!Área_de_impresión</vt:lpstr>
      <vt:lpstr>'9. Seguimiento Consolidado'!Área_de_impresión</vt:lpstr>
      <vt:lpstr>Corrupción</vt:lpstr>
      <vt:lpstr>CriteriosImpacto</vt:lpstr>
      <vt:lpstr>Probabilidad</vt:lpstr>
      <vt:lpstr>SI_NO</vt:lpstr>
      <vt:lpstr>TipoRiesgo</vt:lpstr>
      <vt:lpstr>TratamientoCorrupcion</vt:lpstr>
      <vt:lpstr>TratamientoV5</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Paola Cubides Suarez</cp:lastModifiedBy>
  <cp:lastPrinted>2024-12-03T00:34:40Z</cp:lastPrinted>
  <dcterms:created xsi:type="dcterms:W3CDTF">2021-10-27T17:44:21Z</dcterms:created>
  <dcterms:modified xsi:type="dcterms:W3CDTF">2025-01-21T15:51:18Z</dcterms:modified>
</cp:coreProperties>
</file>