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Y:\10. PROYECTOS DE INVERSIÓN BMT 2016\05. Planes de Accion 2016\03. Manejo\02. Seguimiento\"/>
    </mc:Choice>
  </mc:AlternateContent>
  <bookViews>
    <workbookView xWindow="0" yWindow="0" windowWidth="20325" windowHeight="9735" activeTab="1"/>
  </bookViews>
  <sheets>
    <sheet name="INSTRUCTIVO" sheetId="4" r:id="rId1"/>
    <sheet name="FORMATO_Final" sheetId="5" r:id="rId2"/>
    <sheet name="listas" sheetId="2" state="hidden" r:id="rId3"/>
  </sheets>
  <externalReferences>
    <externalReference r:id="rId4"/>
  </externalReferences>
  <definedNames>
    <definedName name="_xlnm._FilterDatabase" localSheetId="1" hidden="1">FORMATO_Final!$B$6:$R$12</definedName>
    <definedName name="_xlnm._FilterDatabase" localSheetId="0" hidden="1">INSTRUCTIVO!$B$6:$O$12</definedName>
    <definedName name="_xlnm.Print_Area" localSheetId="1">FORMATO_Final!$A$1:$Z$86</definedName>
    <definedName name="_xlnm.Print_Area" localSheetId="0">INSTRUCTIVO!$A$1:$P$18</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O74" i="5" l="1"/>
  <c r="X21" i="5"/>
  <c r="X29" i="5"/>
  <c r="X41" i="5"/>
  <c r="X50" i="5"/>
  <c r="X60" i="5"/>
  <c r="X70" i="5"/>
  <c r="X77" i="5"/>
  <c r="W18" i="5"/>
  <c r="W21" i="5"/>
  <c r="W24" i="5"/>
  <c r="W29" i="5"/>
  <c r="W32" i="5"/>
  <c r="W34" i="5"/>
  <c r="W36" i="5"/>
  <c r="W38" i="5"/>
  <c r="W41" i="5"/>
  <c r="W50" i="5"/>
  <c r="W53" i="5"/>
  <c r="W60" i="5"/>
  <c r="W63" i="5"/>
  <c r="W70" i="5"/>
  <c r="W77" i="5"/>
  <c r="W75" i="5"/>
  <c r="W74" i="5"/>
  <c r="X153" i="5"/>
  <c r="W153" i="5"/>
  <c r="P21" i="5"/>
  <c r="P29" i="5"/>
  <c r="P34" i="5"/>
  <c r="P41" i="5"/>
  <c r="P50" i="5"/>
  <c r="P60" i="5"/>
  <c r="P63" i="5"/>
  <c r="P70" i="5"/>
  <c r="P77" i="5"/>
  <c r="O21" i="5"/>
  <c r="O29" i="5"/>
  <c r="O34" i="5"/>
  <c r="O41" i="5"/>
  <c r="O50" i="5"/>
  <c r="O60" i="5"/>
  <c r="O70" i="5"/>
  <c r="O77" i="5"/>
  <c r="F21" i="5"/>
  <c r="F29" i="5"/>
  <c r="F41" i="5"/>
  <c r="F50" i="5"/>
  <c r="F60" i="5"/>
  <c r="F70" i="5"/>
  <c r="F77" i="5"/>
  <c r="O75" i="5"/>
  <c r="X72" i="5"/>
  <c r="X62" i="5"/>
  <c r="X52" i="5"/>
  <c r="X43" i="5"/>
</calcChain>
</file>

<file path=xl/comments1.xml><?xml version="1.0" encoding="utf-8"?>
<comments xmlns="http://schemas.openxmlformats.org/spreadsheetml/2006/main">
  <authors>
    <author>Amanda Pedraza</author>
    <author>Rafael Moreno Alvarez</author>
  </authors>
  <commentList>
    <comment ref="K17" authorId="0" shapeId="0">
      <text>
        <r>
          <rPr>
            <sz val="9"/>
            <color indexed="81"/>
            <rFont val="Tahoma"/>
            <family val="2"/>
          </rPr>
          <t>AÑO/MES/DIA</t>
        </r>
      </text>
    </comment>
    <comment ref="L17" authorId="0" shapeId="0">
      <text>
        <r>
          <rPr>
            <sz val="9"/>
            <color indexed="81"/>
            <rFont val="Tahoma"/>
            <family val="2"/>
          </rPr>
          <t>AÑO/MES/DIA</t>
        </r>
      </text>
    </comment>
    <comment ref="M26" authorId="1" shapeId="0">
      <text>
        <r>
          <rPr>
            <b/>
            <sz val="9"/>
            <color indexed="81"/>
            <rFont val="Tahoma"/>
            <family val="2"/>
          </rPr>
          <t>Rafael Moreno Alvarez:</t>
        </r>
        <r>
          <rPr>
            <sz val="9"/>
            <color indexed="81"/>
            <rFont val="Tahoma"/>
            <family val="2"/>
          </rPr>
          <t xml:space="preserve">
3750 personas programadas
</t>
        </r>
      </text>
    </comment>
    <comment ref="M44" authorId="1" shapeId="0">
      <text>
        <r>
          <rPr>
            <b/>
            <sz val="9"/>
            <color indexed="81"/>
            <rFont val="Tahoma"/>
            <family val="2"/>
          </rPr>
          <t>Rafael Moreno Alvarez:</t>
        </r>
        <r>
          <rPr>
            <sz val="9"/>
            <color indexed="81"/>
            <rFont val="Tahoma"/>
            <family val="2"/>
          </rPr>
          <t xml:space="preserve">
750 Planes programados</t>
        </r>
      </text>
    </comment>
    <comment ref="M53" authorId="1" shapeId="0">
      <text>
        <r>
          <rPr>
            <b/>
            <sz val="9"/>
            <color indexed="81"/>
            <rFont val="Tahoma"/>
            <family val="2"/>
          </rPr>
          <t>Rafael Moreno Alvarez:</t>
        </r>
        <r>
          <rPr>
            <sz val="9"/>
            <color indexed="81"/>
            <rFont val="Tahoma"/>
            <family val="2"/>
          </rPr>
          <t xml:space="preserve">
1200 visitas</t>
        </r>
      </text>
    </comment>
  </commentList>
</comments>
</file>

<file path=xl/sharedStrings.xml><?xml version="1.0" encoding="utf-8"?>
<sst xmlns="http://schemas.openxmlformats.org/spreadsheetml/2006/main" count="360" uniqueCount="272">
  <si>
    <t>PLAN DE ACCIÓN</t>
  </si>
  <si>
    <t>CODIGO:</t>
  </si>
  <si>
    <t>PLE-FT-15</t>
  </si>
  <si>
    <t>VERSIÓN:</t>
  </si>
  <si>
    <t>Instituto Distrital de Gestión de Riesgos y Cambio Climatico - IDIGER</t>
  </si>
  <si>
    <t>FECHA DE ACTUALIZAIÓN:</t>
  </si>
  <si>
    <t>1. INFORMACIÓN  RELEVANTE  PARA LA FORMULACIÓN DEL PLAN DE ACCIÓN</t>
  </si>
  <si>
    <t>1.2. PLAN DE DESARROLLO:</t>
  </si>
  <si>
    <t>1.3. VIGENCIA DEL PLAN  DE DESARROLLO:</t>
  </si>
  <si>
    <t>1.4. PILAR /EJE</t>
  </si>
  <si>
    <t>1.5. PROGRAMA PDD:</t>
  </si>
  <si>
    <t>1.6. PROYECTO DE ESTRATEGICO:</t>
  </si>
  <si>
    <t>1.7.PROYECTO DE INVERSIÓN:</t>
  </si>
  <si>
    <t>1.8.  METAS A LA CUAL APORTA:</t>
  </si>
  <si>
    <t>1.9. INDICADOR ASOCIADO</t>
  </si>
  <si>
    <t>1.10. GRUPO O AREA QUE DESARROLLA EL  PLAN DE ACCIÓN:</t>
  </si>
  <si>
    <t>1.11. VIGENCIA DEL PLAN DE ACCIÒN:</t>
  </si>
  <si>
    <t>1.12 SECTOR</t>
  </si>
  <si>
    <t>2.13. OBJETIVO ESTRATEGICO DE LA ENTIDAD:</t>
  </si>
  <si>
    <t xml:space="preserve">3. FORMULACIÓN DEL PLAN DE ACCIÓN </t>
  </si>
  <si>
    <t xml:space="preserve">3.1. No </t>
  </si>
  <si>
    <t xml:space="preserve">3.3. 
PRODUCTO O RESULTADO ESPERADO </t>
  </si>
  <si>
    <t>3.3. 
PESO DE LA ACTIVIDAD</t>
  </si>
  <si>
    <t>3.4 ACTIVIDAD</t>
  </si>
  <si>
    <t>3.5. META</t>
  </si>
  <si>
    <t>INDICADOR</t>
  </si>
  <si>
    <t>UNIDAD DE MEDIDA</t>
  </si>
  <si>
    <t>RECURSOS</t>
  </si>
  <si>
    <t>DEPENDENCIAS RESPONSABLES</t>
  </si>
  <si>
    <t>FECHA INICIO</t>
  </si>
  <si>
    <t>FECHA FINAL</t>
  </si>
  <si>
    <t>IDIGER</t>
  </si>
  <si>
    <t>FONDIGER</t>
  </si>
  <si>
    <t>SUBTOTAL</t>
  </si>
  <si>
    <t>TOTAL</t>
  </si>
  <si>
    <t>ELABORADO POR</t>
  </si>
  <si>
    <t xml:space="preserve">
DIANA MORALES VALENZUELA
Profesional MIG
EDUARDO SANTOS URIBE
Profesional Sistema de Indicadores
CARLOS MANZANO DELGADO
Profesional Sistema de Indicadores
</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</si>
  <si>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</si>
  <si>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</si>
  <si>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</si>
  <si>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</si>
  <si>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</si>
  <si>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</si>
  <si>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</si>
  <si>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</si>
  <si>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</si>
  <si>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</si>
  <si>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</si>
  <si>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</si>
  <si>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</si>
  <si>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</si>
  <si>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</si>
  <si>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</si>
  <si>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</si>
  <si>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</si>
  <si>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1.9. INDICADOR ASOCIADO PDD</t>
  </si>
  <si>
    <t>1.11. VIGENCIA DEL PLAN DE ACCIÓN:</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</si>
  <si>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</si>
  <si>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</si>
  <si>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</si>
  <si>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</si>
  <si>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</si>
  <si>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</si>
  <si>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</si>
  <si>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</si>
  <si>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</si>
  <si>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</si>
  <si>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</si>
  <si>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</si>
  <si>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</si>
  <si>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Realizar 12.000 Visitas de verificación de sistemas de transporte vertical y puertas eléctricas</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</si>
  <si>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</si>
  <si>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</si>
  <si>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</si>
  <si>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</si>
  <si>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</si>
  <si>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</si>
  <si>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</si>
  <si>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</si>
  <si>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Subdirección de participación Para la Gestión de Riesgos y Adaptación al Cambio Climático</t>
  </si>
  <si>
    <t>Oficina Asesora Jurídica</t>
  </si>
  <si>
    <t>Oficina Asesora Planeación</t>
  </si>
  <si>
    <t>Oficina de Control Interno</t>
  </si>
  <si>
    <t xml:space="preserve">Oficina de Tecnologías de la Información y las Comunicaciones </t>
  </si>
  <si>
    <t>Dirección General</t>
  </si>
  <si>
    <t>Subdirección Corporativa y Asuntos Disciplinarios -</t>
  </si>
  <si>
    <t>3.7 UNIDAD DE MEDIDA</t>
  </si>
  <si>
    <t>3.8 RECURSOS</t>
  </si>
  <si>
    <t>3.9 DEPENDENCIAS RESPONSABLES</t>
  </si>
  <si>
    <t>3.3. PESO DE LA ACTIVIDAD</t>
  </si>
  <si>
    <t>Determine el peso porcentual que tiene cada actividad sobre el 100% que debe cumplir la actividad propuesta; recuerde que siempre existirá una actividad que identifique el punto crítico del producto; es decir, la actividad que mayor peso deberá tener y que definir tanto la calidad del producto como el mayor avance en el desarrollo del producto.</t>
  </si>
  <si>
    <t xml:space="preserve">3.3. PRODUCTO O RESULTADO ESPERADO </t>
  </si>
  <si>
    <t>Determine la fecha en que se dará inicio al desarrollo de la actividad propuesta
Determine la fecha en que se finalizará el desarrollo de la actividad propuesta</t>
  </si>
  <si>
    <t>Incluya información del producto esperado con definición de atributos.</t>
  </si>
  <si>
    <t>Especifique el nombre del Objetivo Estratégico en el que se ubica el Componente del Proyecto de Inversión, de acuerdo a las líneas funcionales establecidas en la Entidad.</t>
  </si>
  <si>
    <t>Indique el sector al que pertenece la entidad.</t>
  </si>
  <si>
    <t xml:space="preserve">3. COMPONENTE </t>
  </si>
  <si>
    <t>En este campo debe registrar los componentes que se encuentran establecidos en su proyecto de inversión. Asi mismo, se pueden registrar otros componentes que hagan parte de funciones pare que no estan de manera especifica en la ficha EBI (Ejemplo: Talento humano, Juridica, Control Interno)</t>
  </si>
  <si>
    <t>3.6 INDICADOR</t>
  </si>
  <si>
    <t>Identifique el nombre de las dependencias encargada de adelantar cada una de las actividades.</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</si>
  <si>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</si>
  <si>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</si>
  <si>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</si>
  <si>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</si>
  <si>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</si>
  <si>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</si>
  <si>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Identifique de la lista desplegable el nombre de la meta del proyecto de inversión que le corresponde al Plan de Acción que se esta formulando.</t>
  </si>
  <si>
    <t>Especifique el grupo encargado de formular y desarrollar el Plan de Acción. (Ejemplo: Subdirección - Grupo)</t>
  </si>
  <si>
    <t>Especifique de la lista desplegable la vigencia para la ejecución y desarrollo del Plan de Acción  Ej: Enero 1 a 31 de Diciembre de 2016.</t>
  </si>
  <si>
    <t>Validado por:</t>
  </si>
  <si>
    <t>Firma:</t>
  </si>
  <si>
    <t>_</t>
  </si>
  <si>
    <t xml:space="preserve">Aprobado por:
</t>
  </si>
  <si>
    <t>Nombre y cargo:</t>
  </si>
  <si>
    <t>Elaborado por:</t>
  </si>
  <si>
    <t>COMPONENTE FINANCIERO</t>
  </si>
  <si>
    <t>Ejecución reserva presupuestal programada</t>
  </si>
  <si>
    <t>Ejecución presupuestal programada</t>
  </si>
  <si>
    <t>Ejecución del Programa Anual Mesualizado de Caja (PAC)</t>
  </si>
  <si>
    <t>Especifique un indicador de eficacia que se relaciona directamente producto y/o actividad .</t>
  </si>
  <si>
    <t>Estime el valor de los recursos financieros que se requiere para desarrollar la actividad, asi como la fuente de financiación.</t>
  </si>
  <si>
    <r>
      <t xml:space="preserve">Richard Alberto Vargas Hernández - 
</t>
    </r>
    <r>
      <rPr>
        <sz val="12"/>
        <color indexed="8"/>
        <rFont val="Arial"/>
        <family val="2"/>
      </rPr>
      <t>Director General IDIGER</t>
    </r>
  </si>
  <si>
    <r>
      <rPr>
        <b/>
        <sz val="10"/>
        <rFont val="Arial"/>
        <family val="2"/>
      </rPr>
      <t>Diana Patricia Arevalo Sánchez</t>
    </r>
    <r>
      <rPr>
        <sz val="10"/>
        <rFont val="Arial"/>
      </rPr>
      <t xml:space="preserve"> 
Subdirectora de Análisis de Riesgos y Efectos de Cambio Climático</t>
    </r>
  </si>
  <si>
    <r>
      <rPr>
        <b/>
        <sz val="10"/>
        <rFont val="Arial"/>
        <family val="2"/>
      </rPr>
      <t xml:space="preserve">Jorge Mario Bunch Higuera 
</t>
    </r>
    <r>
      <rPr>
        <sz val="10"/>
        <rFont val="Arial"/>
      </rPr>
      <t xml:space="preserve">Subdirector Corporativo y Asuntos Disciplinarios </t>
    </r>
  </si>
  <si>
    <r>
      <rPr>
        <b/>
        <sz val="10"/>
        <rFont val="Arial"/>
        <family val="2"/>
      </rPr>
      <t xml:space="preserve">Diana Marcela Londoño 
</t>
    </r>
    <r>
      <rPr>
        <sz val="10"/>
        <rFont val="Arial"/>
      </rPr>
      <t>Asesora de Comunicaciones</t>
    </r>
  </si>
  <si>
    <r>
      <rPr>
        <b/>
        <sz val="10"/>
        <rFont val="Arial"/>
        <family val="2"/>
      </rPr>
      <t xml:space="preserve">Juan Carlos Leon 
</t>
    </r>
    <r>
      <rPr>
        <sz val="10"/>
        <rFont val="Arial"/>
      </rPr>
      <t>Jefe de la Oficina Asesora Juridica</t>
    </r>
  </si>
  <si>
    <r>
      <rPr>
        <b/>
        <sz val="10"/>
        <rFont val="Arial"/>
        <family val="2"/>
      </rPr>
      <t xml:space="preserve">Oscar Alfredo Fajardo Ortega
</t>
    </r>
    <r>
      <rPr>
        <sz val="10"/>
        <rFont val="Arial"/>
      </rPr>
      <t>Jefe de la Oficina TIC</t>
    </r>
  </si>
  <si>
    <r>
      <rPr>
        <b/>
        <sz val="10"/>
        <rFont val="Arial"/>
        <family val="2"/>
      </rPr>
      <t xml:space="preserve">Rafael Enrique Moreno Alvarez
</t>
    </r>
    <r>
      <rPr>
        <sz val="10"/>
        <rFont val="Arial"/>
      </rPr>
      <t>Prof. Oficina Asesora de Planeación</t>
    </r>
  </si>
  <si>
    <r>
      <rPr>
        <b/>
        <sz val="10"/>
        <rFont val="Arial"/>
        <family val="2"/>
      </rPr>
      <t xml:space="preserve">Angelica Maria Bermudez Rodriguez
</t>
    </r>
    <r>
      <rPr>
        <sz val="10"/>
        <rFont val="Arial"/>
      </rPr>
      <t>Prof. Oficina Asesora de Planeación</t>
    </r>
  </si>
  <si>
    <r>
      <rPr>
        <b/>
        <sz val="10"/>
        <rFont val="Arial"/>
        <family val="2"/>
      </rPr>
      <t>Claudia Liliana Guerrero Garcia</t>
    </r>
    <r>
      <rPr>
        <sz val="10"/>
        <rFont val="Arial"/>
      </rPr>
      <t xml:space="preserve"> 
Prof. Oficina Asesora de Planeación</t>
    </r>
  </si>
  <si>
    <r>
      <rPr>
        <b/>
        <sz val="10"/>
        <rFont val="Arial"/>
        <family val="2"/>
      </rPr>
      <t>Jóse Leonardo Millán Alvarado</t>
    </r>
    <r>
      <rPr>
        <sz val="10"/>
        <rFont val="Arial"/>
      </rPr>
      <t xml:space="preserve"> 
Prof. Oficina Asesora de Planeación</t>
    </r>
  </si>
  <si>
    <t>COMPONENTE: ESTRATEGIA DISTRITAL DE RESPUESTA A EMERGENCIAS</t>
  </si>
  <si>
    <t>COMPONENTE: CAPACITACIÓN Y ENTRENAMIENTO</t>
  </si>
  <si>
    <t>COMPONENTE: CENTRO DISTRITAL LOGÍSTICO Y DE RESERVA</t>
  </si>
  <si>
    <t>COMPONENTE: AGLOMERACIONES DE PÚBLICO</t>
  </si>
  <si>
    <t>COMPONENTE: TRANSPORTE VERTICAL</t>
  </si>
  <si>
    <t>COMPONENTE: RESPUESTA A EMERGENCIAS</t>
  </si>
  <si>
    <t>Programación de visitas de verificación a establecimientos que aglomeren público</t>
  </si>
  <si>
    <t>Programación de visitas de verificación a edificaciones que cuenten con sistemas de transporte vertical y/o puertas eléctricas por localidad</t>
  </si>
  <si>
    <t>Realizar las visitas de verificación de acuerdo a la programación</t>
  </si>
  <si>
    <t>Reprogramación de visitas de verificación a establecimientos que aglomeren público, por denuncia de la ciudadanía y/o a edificaciones que cuenten con sistemas de transporte vertical y/o puertas eléctricas por localidad.</t>
  </si>
  <si>
    <t>%</t>
  </si>
  <si>
    <t>Programación de visitas de verificación por denuncia de la ciudadanía a través de la página web del IDIGER, PQR y al 123.</t>
  </si>
  <si>
    <t>Seguimiento y control a los tiempos de respuesta</t>
  </si>
  <si>
    <t>Emisión del concepto</t>
  </si>
  <si>
    <t>Elaborar el plan de capacitación para el manejo de emergencias de acuerdo con el diagnóstico existente</t>
  </si>
  <si>
    <t xml:space="preserve">Elaborar el material de referencia para capacitación institucional y comunitaria para el manejo de emergencias </t>
  </si>
  <si>
    <t>Realizar capacitacion y entrenamiento institucional para la respuesta a emergencias</t>
  </si>
  <si>
    <t>Realizar capacitacion y entrenamiento para el sector privado y comunitario para la respuesta a las emergencias</t>
  </si>
  <si>
    <t>Seguimiento, evaluación y ajuste del proceso de capacitación y materiales afines</t>
  </si>
  <si>
    <t>Plan</t>
  </si>
  <si>
    <t>Personas</t>
  </si>
  <si>
    <t>Activar el apoyo de asistencia técnica, humanitaria y logística para la atención a la población afectada ante incidentes, emergencias y/o desastres.</t>
  </si>
  <si>
    <t>Coordinar el funcionamiento de las instancias de actuación para la respuesta a situaciones de emergencia, calamidad y/o desastre, a fin de garantizar una atención integral.</t>
  </si>
  <si>
    <t>Documento</t>
  </si>
  <si>
    <t>Revisión de documento PEC</t>
  </si>
  <si>
    <t>Visita de verificación y asistencia a PMU con concepto positivo</t>
  </si>
  <si>
    <t>Verificación de los documentos de soporte por visita realizada (Acta de Visita)</t>
  </si>
  <si>
    <t>Generar reporte de incumplimiento a las alcaldías locales para los casos que aplique</t>
  </si>
  <si>
    <t>Visita</t>
  </si>
  <si>
    <t>Coordinación de los PMU, cuando la emergencia así lo requiera, con el fin de articular las acciones a que haya lugar entre las entidades que conforman el SDGR-CC.</t>
  </si>
  <si>
    <t>Atención oportuna a las situaciones de emergencia reportadas a la Central de comunicaciones, que requieran de la respuesta integral y coordinada con el SDGR-CC, bajo esquemas seguros y con la aplicación de los protocolos distritales de respuesta.</t>
  </si>
  <si>
    <t>Responder de manera oportuna las solicitudes de certificación realizadas por la ciudadanía, instituciones o entes de control, sobre situaciones de emergencia</t>
  </si>
  <si>
    <t>Coordinación de la Mesa de Manejo de Emergencias</t>
  </si>
  <si>
    <t>Recepción y clasificación de la información de todas las emergencias reportadas a CITEL, con el fin de direccionar los recursos necesarios de las entidades que conforman el SDGR-CC, de acuerdo con la necesidad de la emergencia</t>
  </si>
  <si>
    <t>Material de referencia para los temas de: Estrategia Institucional de Respuesta, Aglomeraciones de personas, Plan de Contingencia, Primer Respondiente Ciudadano, Transporte Vertical.</t>
  </si>
  <si>
    <t>Adquisición o alquiler de bodega</t>
  </si>
  <si>
    <t>Adecuación de  la bodega</t>
  </si>
  <si>
    <t>Dotación del Centro Distrital Logístico y de Reserva</t>
  </si>
  <si>
    <t>Ejecución del Plan de Compras</t>
  </si>
  <si>
    <t>Apoyo logístico para la entrega de ayudas humanitarias y equipos en el manejo de emergencias y/o desastres.</t>
  </si>
  <si>
    <t>Recepcionar las comunicaciones</t>
  </si>
  <si>
    <t>Registrar la información en el SIRE</t>
  </si>
  <si>
    <t>Coordinar las comunicaciones</t>
  </si>
  <si>
    <t>Centro</t>
  </si>
  <si>
    <t>Central</t>
  </si>
  <si>
    <t>Formulación del Marco de Actuación</t>
  </si>
  <si>
    <t>Formulación de la guía de la Estrategia Institucional de Respuesta</t>
  </si>
  <si>
    <t>Asesoría técnica para la formulación e implementación de las EIR en las entidades en el marco de la EDRE</t>
  </si>
  <si>
    <t>Capacitación y Entrenamiento para el Manejo de Emergencias y Desastres</t>
  </si>
  <si>
    <t>Servicios de Logística</t>
  </si>
  <si>
    <t>Servicios de Respuesta a Emergencias</t>
  </si>
  <si>
    <t>Gestión de Riesgos para Aglomeraciones en público</t>
  </si>
  <si>
    <t>Sistemas deTransporte Vertical</t>
  </si>
  <si>
    <t>* 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
* 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
* Implementar y operar 1 Centro Distrital Logístico y de Reserva y la  Central de información y telecomunicaciones del IDIGER (CITEL).
* Asesorar y/o conceptuar 6.000 Planes De Contingencia para aglomeraciones de público de media y alta complejidad.
* Realizar 12.000 Visitas de verificación de sistemas de transporte vertical y puertas eléctricas.
* Garantizar la coordinación del  100% de las emergencias en el marco de la Estrategia Distrital de Respuesta a Emergencias.</t>
  </si>
  <si>
    <t>Garantizar la adecuada planificación, coordinación y preparación de la Estrategia Distrital de Respuesta a través de la activación del Sistema Distrital de Alertas y el funcionamiento eficaz del Sistema Operativo Distrital de Emergencias para la recuperación temprana del territorio y el restablecimiento de las condiciones de las poblaciones afectadas.</t>
  </si>
  <si>
    <t>Un Plan de capacitación y entrenamiento elaborado y aprobado</t>
  </si>
  <si>
    <t>Un Centro distrital logístico y de reserva adquirido y adecuado</t>
  </si>
  <si>
    <t>Una Central de Telecomunicaciones operando</t>
  </si>
  <si>
    <t>750 Asesorías y/o conceptos de planes de contingencia para aglomeraciones de público de media y alta complejidad</t>
  </si>
  <si>
    <t xml:space="preserve">Centro Distrital Logístico y de Reserva en Operación </t>
  </si>
  <si>
    <t xml:space="preserve">Central de Información y Telecomunicaciones CITEL en Operación </t>
  </si>
  <si>
    <t>3.750 Personas capacitadas en el manejo de emergencias</t>
  </si>
  <si>
    <t>Número de visitas realizadas a sistemas de transporte vertical y/o puertas eléctricas.</t>
  </si>
  <si>
    <t>Respuesta a las solicitudes de certificación por situación de emergencias</t>
  </si>
  <si>
    <t>Realizar los inventarios cíclicos y generales  de los bienes  del Centro de Reserva</t>
  </si>
  <si>
    <t>Unidad</t>
  </si>
  <si>
    <t>Número de personas capacitadas en el manejo de emergencias</t>
  </si>
  <si>
    <t>Materiales elaborados/Materiales proyectados</t>
  </si>
  <si>
    <t>Bodega y Oficinas para funcionamiento del Centro Distrital Logístico y de Reserva</t>
  </si>
  <si>
    <t>Compras programadas/Compras ejecutadas</t>
  </si>
  <si>
    <t>Número de ayudas humanitarias, elementos, materiales y equipos entregados/Número de ayudas humanitarias, elementos, materiales y equipos solicitados</t>
  </si>
  <si>
    <t>Programación y asignación de PEC a evaluar y conceptuar de acuerdo al SUGA</t>
  </si>
  <si>
    <t>Realizar informes sobre actuaciones en situaciones de emergencia relevantes</t>
  </si>
  <si>
    <t xml:space="preserve">Implementación de la Estrategia Distrital de Respuesta a Emergencias </t>
  </si>
  <si>
    <t>1 Marco de Actuación elaborado y aprobado</t>
  </si>
  <si>
    <t xml:space="preserve">Número de aseorías y/o conceptos a planes de contingencia para aglomeraciones de público de media y alta complejidad </t>
  </si>
  <si>
    <t>1200 verificaciones a los sistemas de transporte vertical y/o puertas eléctricas para establecimientos, edificaciones y por solicitudes recibidas a través de Comunidad, web, PQR o123</t>
  </si>
  <si>
    <t>Número de solicitudes de certificación realizadas/Número de solicitudes de certificación recibidas</t>
  </si>
  <si>
    <t>Número de emergencias gestionadas con atención oportuna/Número de emergencias recibidas</t>
  </si>
  <si>
    <r>
      <t xml:space="preserve">Revisó:
</t>
    </r>
    <r>
      <rPr>
        <sz val="10"/>
        <color indexed="8"/>
        <rFont val="Arial"/>
        <family val="2"/>
      </rPr>
      <t>Firma:</t>
    </r>
  </si>
  <si>
    <r>
      <t xml:space="preserve">Liste las actividades criticas que componen el desarrollo producto esperado, tenga en cuenta:
*Actividades secuenciales y/o actividades paralelas, identificar que actividades </t>
    </r>
    <r>
      <rPr>
        <sz val="11"/>
        <color indexed="10"/>
        <rFont val="Arial"/>
        <family val="2"/>
      </rPr>
      <t>con</t>
    </r>
    <r>
      <rPr>
        <sz val="11"/>
        <color indexed="8"/>
        <rFont val="Arial"/>
        <family val="2"/>
      </rPr>
      <t xml:space="preserve"> son prerrequisito de otras. Verifique que se cumpla el ciclo Planear, Hacer, Verificar, Actuar (PHVA) Nota: Limite el numero de actividades es deseable que </t>
    </r>
    <r>
      <rPr>
        <b/>
        <sz val="11"/>
        <color indexed="8"/>
        <rFont val="Arial"/>
        <family val="2"/>
      </rPr>
      <t>no sean más de 6 por producto.</t>
    </r>
  </si>
  <si>
    <t>Establecer el indicador PDD asociado a la meta que aporta el Plan de Acción.</t>
  </si>
  <si>
    <r>
      <t xml:space="preserve">Registre la cantidad o unidad fisica que define la actividad (familias, predios, estudios, </t>
    </r>
    <r>
      <rPr>
        <sz val="11"/>
        <color indexed="10"/>
        <rFont val="Arial"/>
        <family val="2"/>
      </rPr>
      <t>hectarias,</t>
    </r>
    <r>
      <rPr>
        <sz val="11"/>
        <color indexed="8"/>
        <rFont val="Arial"/>
        <family val="2"/>
      </rPr>
      <t xml:space="preserve"> personas, obras)</t>
    </r>
  </si>
  <si>
    <t xml:space="preserve">Asesorías a organizadores, productores o representantes de aglomeraciones de público de tipo ocasional y permanente </t>
  </si>
  <si>
    <r>
      <rPr>
        <b/>
        <sz val="10"/>
        <rFont val="Arial"/>
        <family val="2"/>
      </rPr>
      <t xml:space="preserve">Olga Lucia Torres Becerra 
</t>
    </r>
    <r>
      <rPr>
        <sz val="10"/>
        <rFont val="Arial"/>
      </rPr>
      <t>Subdirectora para la Reducción del Riesgos y Adaptación al Cambio Climático</t>
    </r>
  </si>
  <si>
    <r>
      <rPr>
        <b/>
        <sz val="10"/>
        <rFont val="Arial"/>
        <family val="2"/>
      </rPr>
      <t xml:space="preserve">Carlos Ciro Asprilla Cruz
</t>
    </r>
    <r>
      <rPr>
        <sz val="10"/>
        <rFont val="Arial"/>
      </rPr>
      <t>Subdirector para el Manejo de Emergencias y Desastres</t>
    </r>
  </si>
  <si>
    <t>1.6. PROYECTO ESTRATEGICO:</t>
  </si>
  <si>
    <r>
      <rPr>
        <b/>
        <sz val="12"/>
        <color indexed="8"/>
        <rFont val="Arial"/>
        <family val="2"/>
      </rPr>
      <t>Jorge Enrique Angarita López</t>
    </r>
    <r>
      <rPr>
        <sz val="12"/>
        <color indexed="8"/>
        <rFont val="Arial"/>
        <family val="2"/>
      </rPr>
      <t xml:space="preserve"> -
 Jefe de la Oficina Asesora de Planeación</t>
    </r>
  </si>
  <si>
    <t>4. SEGUIMIENTO AL PLAN DE ACCIÓN</t>
  </si>
  <si>
    <t>4.1 CUMPLIMIENTO DE LA ACTIVIDAD</t>
  </si>
  <si>
    <t xml:space="preserve">4.2.
EVIDENCIA O SOPORTE DEL CUMPLIMIENTO DE LA SUB ACTIVIDAD </t>
  </si>
  <si>
    <t>4.3.
EJECUCIÓN DE RECURSOS</t>
  </si>
  <si>
    <t xml:space="preserve">4.4.
% ACUMULADO DE AVANCE POR ACTIVIDAD </t>
  </si>
  <si>
    <t>4.5.
OBSERVACIONES</t>
  </si>
  <si>
    <t xml:space="preserve">Jorge Mario Bunch Higuera 
Subdirector Corporativo y Asuntos Disciplinarios </t>
  </si>
  <si>
    <t>389 - Porcentaje de personas afectadas por incidentes, emergencias y desastres con respuesta integral y coordinada</t>
  </si>
  <si>
    <t>SI</t>
  </si>
  <si>
    <t>NO</t>
  </si>
  <si>
    <r>
      <rPr>
        <b/>
        <sz val="12"/>
        <color indexed="8"/>
        <rFont val="Arial"/>
        <family val="2"/>
      </rPr>
      <t>Rafael Enrique Moreno Alvarez</t>
    </r>
    <r>
      <rPr>
        <sz val="12"/>
        <color indexed="8"/>
        <rFont val="Arial"/>
        <family val="2"/>
      </rPr>
      <t xml:space="preserve">
Prof. Oficina Asesora de Planeación</t>
    </r>
  </si>
  <si>
    <t>No hay saldo pendiente de reservas presupuestales.</t>
  </si>
  <si>
    <t>Documento Marco de Actuación</t>
  </si>
  <si>
    <t>Documento Guía de Elaboración EIR</t>
  </si>
  <si>
    <t>Socializaciones sobre EDRE, Marco de Actuación e EIR.</t>
  </si>
  <si>
    <t>Las demoras en la formulación del Marco de Actuación han dificultado la culminación de la Guía EIR</t>
  </si>
  <si>
    <t>Se presentaron demoras adicionales en la compilación de observaciones por parte de las entidades participantes</t>
  </si>
  <si>
    <t>Las demoras en la formulación de la Guía EIR  han dificultado la realización de asesorías técnicas.</t>
  </si>
  <si>
    <t xml:space="preserve">Procad - Sire - Citel </t>
  </si>
  <si>
    <t>Sire</t>
  </si>
  <si>
    <t>Citel</t>
  </si>
  <si>
    <t>Bitácora del Sire</t>
  </si>
  <si>
    <t>Formatos del Procedimiento Servicios de Respuesta - Actas</t>
  </si>
  <si>
    <t xml:space="preserve">Actas de las Mesas de Manejo de Emergencias </t>
  </si>
  <si>
    <t>Cordis tramitado</t>
  </si>
  <si>
    <t>Informes de Emergencias</t>
  </si>
  <si>
    <t>Archivos Inventario y Programacion los cuales estan en  \VNAS1\HOME\TRANSPORTEVERTICAL\CRONOGRAMAS\INVENTARIO, \VNAS1\HOME\TRANSPORTEVERTICAL\CRONOGRAMAS\PROGRAMACION</t>
  </si>
  <si>
    <t>Archivo SIRESTV  \VNAS1\HOME\CRONOGRAMAS\INVENTARIO, \VNAS1\HOME\TRANSPORTEVERTICAL\CRONOGRAMAS\SIRESTV</t>
  </si>
  <si>
    <t>Archivos Inventario y Programacion los cuales estan en  \VNAS1\HOME\TRANSPORTEVERTICAL\CRONOGRAMAS\INVENTARIO, \VNAS1\HOME\TRANSPORTEVERTICAL\CRONOGRAMAS\PROGRAMACION (digital y físico)</t>
  </si>
  <si>
    <t>Recolección de información de sistemas de transporte vertical:  en sectores con un volumen alto de estos sistemas y  bases de datos de los organismos de inspección.</t>
  </si>
  <si>
    <r>
      <rPr>
        <b/>
        <sz val="12"/>
        <color indexed="8"/>
        <rFont val="Arial"/>
        <family val="2"/>
      </rPr>
      <t xml:space="preserve">Maria Teresa Bemudez Vargas - </t>
    </r>
    <r>
      <rPr>
        <sz val="12"/>
        <color indexed="8"/>
        <rFont val="Arial"/>
        <family val="2"/>
      </rPr>
      <t xml:space="preserve">
Contratista - Subdirección para el Manejo de Emergencias y Desastres</t>
    </r>
  </si>
  <si>
    <r>
      <t xml:space="preserve">Carlos Ciro Asprilla Cruz
</t>
    </r>
    <r>
      <rPr>
        <sz val="12"/>
        <color indexed="8"/>
        <rFont val="Arial"/>
        <family val="2"/>
      </rPr>
      <t>Subdirector para el Manejo de Emergencias y Desastres</t>
    </r>
  </si>
  <si>
    <t>SUGA: verificación de la fecha de radicación del plan y la fecha de asignación.</t>
  </si>
  <si>
    <t>SUGA - CORDIS</t>
  </si>
  <si>
    <t xml:space="preserve">SUGA: verificación de los conceptos pendientes dando cumplimiento con los tiempos de respuesta.  </t>
  </si>
  <si>
    <t xml:space="preserve">SUGA - Cordis - Correo electrónico. Emisión de solicitud de correcciones y conceptos técnicos a los planes de emergencia. </t>
  </si>
  <si>
    <t>Actas de verificación de eventos y de PMU (archivo del área).</t>
  </si>
  <si>
    <t>Actas de asesorías.  Arhivo: NAS \\172.16.24.243\home\BD Aglomeraciones\ACTAS DE ASESORIA\2016</t>
  </si>
  <si>
    <t>La actividad se cumplió, más no el indicador, toda vez que es por demanda.</t>
  </si>
  <si>
    <t>Presentación en power point con el plan de capacitación y entrenamiento</t>
  </si>
  <si>
    <t xml:space="preserve">Soportes de asistencia </t>
  </si>
  <si>
    <t>Versiones de las herramientas construidas.
Evaluaciones realizadas y sistematizadas</t>
  </si>
  <si>
    <t>4.587 personas capacitadas en el manejo de emergencias</t>
  </si>
  <si>
    <t>Programas de Canal Capital: Primer Respondiente Ciudadano.   6 programas de la serie "Menos Riesgo más Ciudad".
Documentos  en versión digital: d: Aglomeraciones de personas, Simulacros y Transporte Vertical. Videos en: http://www.idiger.gov.co/canal-video</t>
  </si>
  <si>
    <t>Videos disponibles en: 
http://www.idiger.gov.co/canal-video
Los materiales:  Estrategia Institucional de Respuesta y Plan de Contingencia no se encuentran aprobadas por la Dirección.</t>
  </si>
  <si>
    <t>Elaboración Plan de Compras de equipamiento, ayudas humanitarias, maquinaria y vehículos.</t>
  </si>
  <si>
    <t>Centro Distrital Logístico y de Reserva adquirido en arrendamiento (Fontibón)</t>
  </si>
  <si>
    <t>Organización y Coordinación para la Respuesta a Emergencias</t>
  </si>
  <si>
    <t>Contratos No.589-2016 y Nno.592-2016</t>
  </si>
  <si>
    <t>Ayudas Humanitarias entregadas</t>
  </si>
  <si>
    <t>Plan de Compras y procesos</t>
  </si>
  <si>
    <r>
      <t>Un plan de capacitación y entrenamiento</t>
    </r>
    <r>
      <rPr>
        <sz val="10"/>
        <rFont val="Arial"/>
        <family val="2"/>
      </rPr>
      <t xml:space="preserve"> </t>
    </r>
  </si>
  <si>
    <t>Inventarios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</si>
</sst>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 #,##0.00_);_(&quot;$&quot;\ * \(#,##0.00\);_(&quot;$&quot;\ * &quot;-&quot;??_);_(@_)"/>
    <numFmt numFmtId="164" formatCode="_-&quot;$&quot;* #,##0_-;\-&quot;$&quot;* #,##0_-;_-&quot;$&quot;* &quot;-&quot;_-;_-@_-"/>
    <numFmt numFmtId="165" formatCode="_-* #,##0_-;\-* #,##0_-;_-* &quot;-&quot;_-;_-@_-"/>
    <numFmt numFmtId="166" formatCode="0.0%"/>
    <numFmt numFmtId="167" formatCode="d/mm/yyyy;@"/>
    <numFmt numFmtId="168" formatCode="_(&quot;$&quot;\ * #,##0_);_(&quot;$&quot;\ * \(#,##0\);_(&quot;$&quot;\ * &quot;-&quot;??_);_(@_)"/>
    <numFmt numFmtId="169" formatCode="yyyy\-mm\-dd;@"/>
  </numFmts>
  <fonts count="34" x14ac:knownFonts="1">
    <font>
      <sz val="10"/>
      <name val="Arial"/>
    </font>
    <font>
      <sz val="10"/>
      <color indexed="8"/>
      <name val="Arial"/>
      <family val="2"/>
    </font>
    <font>
      <b/>
      <sz val="28"/>
      <color indexed="8"/>
      <name val="Arial"/>
      <family val="2"/>
    </font>
    <font>
      <b/>
      <sz val="10"/>
      <color indexed="8"/>
      <name val="Arial Narrow"/>
      <family val="2"/>
    </font>
    <font>
      <b/>
      <sz val="24"/>
      <color indexed="8"/>
      <name val="Arial"/>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9"/>
      <color indexed="8"/>
      <name val="Arial"/>
      <family val="2"/>
    </font>
    <font>
      <sz val="9"/>
      <color indexed="81"/>
      <name val="Tahoma"/>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8"/>
      <color rgb="FF595959"/>
      <name val="Calibri"/>
      <family val="2"/>
    </font>
    <font>
      <sz val="12"/>
      <color indexed="8"/>
      <name val="Arial"/>
      <family val="2"/>
    </font>
    <font>
      <b/>
      <sz val="10"/>
      <name val="Arial"/>
      <family val="2"/>
    </font>
    <font>
      <u/>
      <sz val="10"/>
      <color theme="10"/>
      <name val="Arial"/>
      <family val="2"/>
    </font>
    <font>
      <u/>
      <sz val="10"/>
      <color theme="11"/>
      <name val="Arial"/>
      <family val="2"/>
    </font>
    <font>
      <b/>
      <sz val="9"/>
      <color indexed="81"/>
      <name val="Tahoma"/>
      <family val="2"/>
    </font>
    <font>
      <b/>
      <sz val="10"/>
      <name val="Arial Narrow"/>
      <family val="2"/>
    </font>
    <font>
      <sz val="11"/>
      <name val="Arial"/>
      <family val="2"/>
    </font>
    <font>
      <sz val="11"/>
      <color indexed="10"/>
      <name val="Arial"/>
      <family val="2"/>
    </font>
    <font>
      <sz val="10"/>
      <name val="Arial"/>
      <family val="2"/>
    </font>
    <font>
      <sz val="12"/>
      <name val="Arial"/>
    </font>
    <font>
      <b/>
      <sz val="12"/>
      <name val="Arial"/>
    </font>
    <font>
      <b/>
      <sz val="11"/>
      <name val="Arial"/>
    </font>
    <font>
      <b/>
      <sz val="20"/>
      <name val="Arial"/>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theme="0" tint="-0.249977111117893"/>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medium">
        <color auto="1"/>
      </left>
      <right style="medium">
        <color auto="1"/>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auto="1"/>
      </bottom>
      <diagonal/>
    </border>
    <border>
      <left/>
      <right/>
      <top style="thin">
        <color theme="4"/>
      </top>
      <bottom style="thin">
        <color theme="3"/>
      </bottom>
      <diagonal/>
    </border>
    <border>
      <left/>
      <right/>
      <top/>
      <bottom style="thin">
        <color theme="3"/>
      </bottom>
      <diagonal/>
    </border>
  </borders>
  <cellStyleXfs count="98">
    <xf numFmtId="0" fontId="0" fillId="0" borderId="0"/>
    <xf numFmtId="0" fontId="15" fillId="0" borderId="0"/>
    <xf numFmtId="0" fontId="15" fillId="0" borderId="0"/>
    <xf numFmtId="44" fontId="17" fillId="0" borderId="0" applyFont="0" applyFill="0" applyBorder="0" applyAlignment="0" applyProtection="0"/>
    <xf numFmtId="165" fontId="15" fillId="0" borderId="0" applyFon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9" fontId="29" fillId="0" borderId="0" applyFon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427">
    <xf numFmtId="0" fontId="0" fillId="0" borderId="0" xfId="0"/>
    <xf numFmtId="0" fontId="1" fillId="0" borderId="0" xfId="0" applyFont="1"/>
    <xf numFmtId="0" fontId="1" fillId="2" borderId="0" xfId="0" applyFont="1" applyFill="1" applyBorder="1"/>
    <xf numFmtId="0" fontId="1" fillId="2" borderId="0" xfId="0" applyFont="1" applyFill="1" applyBorder="1" applyAlignment="1">
      <alignment horizont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xf>
    <xf numFmtId="0" fontId="1" fillId="2" borderId="0" xfId="0" applyFont="1" applyFill="1"/>
    <xf numFmtId="0" fontId="1" fillId="4" borderId="0" xfId="0" applyFont="1" applyFill="1"/>
    <xf numFmtId="0" fontId="1" fillId="0" borderId="0" xfId="0" applyFont="1" applyAlignment="1">
      <alignment horizontal="center" vertical="center"/>
    </xf>
    <xf numFmtId="0" fontId="15" fillId="0" borderId="0" xfId="0" applyFont="1"/>
    <xf numFmtId="0" fontId="16" fillId="5" borderId="0" xfId="0" applyFont="1" applyFill="1" applyAlignment="1">
      <alignment vertical="center" wrapText="1"/>
    </xf>
    <xf numFmtId="0" fontId="15" fillId="0" borderId="0" xfId="0" applyFont="1" applyAlignment="1">
      <alignment horizontal="left"/>
    </xf>
    <xf numFmtId="0" fontId="15" fillId="0" borderId="0" xfId="0" applyFont="1" applyAlignment="1">
      <alignment vertical="center"/>
    </xf>
    <xf numFmtId="0" fontId="16" fillId="0" borderId="0" xfId="0" applyFont="1" applyAlignment="1">
      <alignment vertical="center" wrapText="1"/>
    </xf>
    <xf numFmtId="0" fontId="16" fillId="0" borderId="0" xfId="0" applyFont="1"/>
    <xf numFmtId="0" fontId="15" fillId="5" borderId="0" xfId="0" applyFont="1" applyFill="1"/>
    <xf numFmtId="0" fontId="0" fillId="0" borderId="0" xfId="0" applyAlignment="1">
      <alignment horizontal="center" vertical="center"/>
    </xf>
    <xf numFmtId="0" fontId="18" fillId="6" borderId="22" xfId="3" applyNumberFormat="1" applyFont="1" applyFill="1" applyBorder="1" applyAlignment="1">
      <alignment horizontal="justify" vertical="center" wrapText="1"/>
    </xf>
    <xf numFmtId="0" fontId="19" fillId="0" borderId="22" xfId="0" applyFont="1" applyBorder="1" applyAlignment="1">
      <alignment horizontal="justify" vertical="center" wrapText="1"/>
    </xf>
    <xf numFmtId="0" fontId="18" fillId="6" borderId="23" xfId="3" applyNumberFormat="1" applyFont="1" applyFill="1" applyBorder="1" applyAlignment="1">
      <alignment horizontal="justify" vertical="center" wrapText="1"/>
    </xf>
    <xf numFmtId="0" fontId="19" fillId="0" borderId="24" xfId="0" applyFont="1" applyBorder="1" applyAlignment="1">
      <alignment horizontal="justify" vertical="center" wrapText="1"/>
    </xf>
    <xf numFmtId="0" fontId="19" fillId="0" borderId="25" xfId="0" applyFont="1" applyBorder="1" applyAlignment="1">
      <alignment horizontal="justify" vertical="center" wrapText="1"/>
    </xf>
    <xf numFmtId="0" fontId="19" fillId="0" borderId="23" xfId="0" applyFont="1" applyBorder="1" applyAlignment="1">
      <alignment horizontal="justify" vertical="center" wrapText="1"/>
    </xf>
    <xf numFmtId="0" fontId="19" fillId="0" borderId="0" xfId="0" applyFont="1" applyBorder="1" applyAlignment="1">
      <alignment horizontal="justify" vertical="center" wrapText="1"/>
    </xf>
    <xf numFmtId="0" fontId="19" fillId="7" borderId="26" xfId="0" applyFont="1" applyFill="1" applyBorder="1" applyAlignment="1">
      <alignment horizontal="justify" vertical="center" wrapText="1"/>
    </xf>
    <xf numFmtId="0" fontId="18" fillId="6" borderId="27" xfId="3" applyNumberFormat="1" applyFont="1" applyFill="1" applyBorder="1" applyAlignment="1">
      <alignment horizontal="justify" vertical="center" wrapText="1"/>
    </xf>
    <xf numFmtId="0" fontId="20" fillId="0" borderId="25" xfId="0" applyFont="1" applyBorder="1" applyAlignment="1">
      <alignment horizontal="justify" vertical="center"/>
    </xf>
    <xf numFmtId="0" fontId="18" fillId="6" borderId="28" xfId="3" applyNumberFormat="1" applyFont="1" applyFill="1" applyBorder="1" applyAlignment="1">
      <alignment horizontal="justify" vertical="center" wrapText="1"/>
    </xf>
    <xf numFmtId="0" fontId="15" fillId="0" borderId="0" xfId="0" applyFont="1" applyAlignment="1">
      <alignment horizontal="center"/>
    </xf>
    <xf numFmtId="0" fontId="15" fillId="0" borderId="0" xfId="0" applyFont="1" applyAlignment="1">
      <alignment wrapText="1"/>
    </xf>
    <xf numFmtId="168" fontId="3" fillId="2" borderId="0" xfId="0" applyNumberFormat="1" applyFont="1" applyFill="1" applyBorder="1" applyAlignment="1">
      <alignment horizontal="center" vertical="center"/>
    </xf>
    <xf numFmtId="168" fontId="8" fillId="3" borderId="1" xfId="0" applyNumberFormat="1" applyFont="1" applyFill="1" applyBorder="1" applyAlignment="1">
      <alignment horizontal="center" vertical="center" wrapText="1"/>
    </xf>
    <xf numFmtId="168" fontId="1" fillId="0" borderId="0" xfId="0" applyNumberFormat="1" applyFont="1" applyAlignment="1">
      <alignment horizontal="center" vertical="center"/>
    </xf>
    <xf numFmtId="0" fontId="1" fillId="0" borderId="0" xfId="0" applyFont="1" applyFill="1"/>
    <xf numFmtId="168" fontId="11" fillId="0" borderId="1" xfId="3" applyNumberFormat="1" applyFont="1" applyFill="1" applyBorder="1" applyAlignment="1" applyProtection="1">
      <alignment horizontal="center" vertical="center" wrapText="1"/>
      <protection locked="0"/>
    </xf>
    <xf numFmtId="44" fontId="11" fillId="0" borderId="0" xfId="3" applyFont="1" applyFill="1" applyBorder="1" applyAlignment="1">
      <alignment horizontal="center" vertical="center" wrapText="1"/>
    </xf>
    <xf numFmtId="0" fontId="6" fillId="0" borderId="0" xfId="0" applyFont="1" applyFill="1" applyBorder="1" applyAlignment="1">
      <alignment vertical="center" wrapText="1"/>
    </xf>
    <xf numFmtId="0" fontId="1" fillId="0" borderId="0" xfId="0" applyFont="1" applyFill="1" applyBorder="1"/>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168" fontId="3" fillId="0" borderId="0" xfId="0" applyNumberFormat="1" applyFont="1" applyFill="1" applyBorder="1" applyAlignment="1">
      <alignment horizontal="center" vertical="center"/>
    </xf>
    <xf numFmtId="0" fontId="1" fillId="0" borderId="14"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protection locked="0"/>
    </xf>
    <xf numFmtId="0" fontId="9" fillId="0" borderId="14"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0" fontId="6" fillId="0" borderId="14" xfId="0" applyFont="1" applyFill="1" applyBorder="1" applyAlignment="1" applyProtection="1">
      <alignment horizontal="left" vertical="top" wrapText="1"/>
    </xf>
    <xf numFmtId="0" fontId="6" fillId="0" borderId="0" xfId="0" applyFont="1" applyFill="1" applyBorder="1" applyAlignment="1" applyProtection="1">
      <alignment horizontal="left" vertical="top"/>
    </xf>
    <xf numFmtId="0" fontId="6" fillId="0" borderId="15" xfId="0" applyFont="1" applyFill="1" applyBorder="1" applyAlignment="1" applyProtection="1">
      <alignment horizontal="left" vertical="top"/>
    </xf>
    <xf numFmtId="0" fontId="1" fillId="0" borderId="14" xfId="0" applyFont="1" applyFill="1" applyBorder="1" applyAlignment="1" applyProtection="1">
      <alignment horizontal="left" vertical="center" wrapText="1"/>
    </xf>
    <xf numFmtId="0" fontId="2" fillId="0" borderId="6" xfId="0" applyFont="1" applyFill="1" applyBorder="1" applyAlignment="1" applyProtection="1">
      <alignment horizontal="center" vertical="center" wrapText="1"/>
    </xf>
    <xf numFmtId="0" fontId="7" fillId="0" borderId="14" xfId="0" applyFont="1" applyFill="1" applyBorder="1" applyAlignment="1" applyProtection="1">
      <alignment horizontal="center" wrapText="1"/>
    </xf>
    <xf numFmtId="0" fontId="1" fillId="0" borderId="0" xfId="0" applyFont="1" applyFill="1" applyBorder="1" applyProtection="1"/>
    <xf numFmtId="0" fontId="9" fillId="0" borderId="6" xfId="0" applyFont="1" applyFill="1" applyBorder="1" applyAlignment="1" applyProtection="1">
      <alignment vertical="center" wrapText="1"/>
    </xf>
    <xf numFmtId="168" fontId="9" fillId="0" borderId="6" xfId="0" applyNumberFormat="1" applyFont="1" applyFill="1" applyBorder="1" applyAlignment="1" applyProtection="1">
      <alignment vertical="center" wrapText="1"/>
    </xf>
    <xf numFmtId="0" fontId="9" fillId="0" borderId="0" xfId="0" applyFont="1" applyFill="1" applyBorder="1" applyAlignment="1" applyProtection="1">
      <alignment vertical="center" wrapText="1"/>
    </xf>
    <xf numFmtId="0" fontId="3" fillId="0" borderId="15" xfId="0" applyFont="1" applyFill="1" applyBorder="1" applyAlignment="1" applyProtection="1">
      <alignment horizontal="center" vertical="center"/>
    </xf>
    <xf numFmtId="0" fontId="1" fillId="0" borderId="14" xfId="0" applyFont="1" applyFill="1" applyBorder="1" applyProtection="1"/>
    <xf numFmtId="0" fontId="6" fillId="0" borderId="14" xfId="0" applyFont="1" applyFill="1" applyBorder="1" applyAlignment="1" applyProtection="1">
      <alignment vertical="center" wrapText="1"/>
    </xf>
    <xf numFmtId="0" fontId="9" fillId="0" borderId="15" xfId="0" applyFont="1" applyFill="1" applyBorder="1" applyAlignment="1" applyProtection="1">
      <alignment vertical="center" wrapText="1"/>
    </xf>
    <xf numFmtId="0" fontId="6" fillId="0" borderId="6" xfId="0" applyFont="1" applyFill="1" applyBorder="1" applyAlignment="1" applyProtection="1">
      <alignment horizontal="center" vertical="center" wrapText="1"/>
    </xf>
    <xf numFmtId="0" fontId="1" fillId="0" borderId="6" xfId="0" applyFont="1" applyFill="1" applyBorder="1" applyProtection="1"/>
    <xf numFmtId="168" fontId="1" fillId="0" borderId="6" xfId="0" applyNumberFormat="1" applyFont="1" applyFill="1" applyBorder="1" applyProtection="1"/>
    <xf numFmtId="0" fontId="1" fillId="0" borderId="5" xfId="0" applyFont="1" applyFill="1" applyBorder="1" applyAlignment="1" applyProtection="1">
      <alignment horizontal="left" vertical="center" wrapText="1"/>
    </xf>
    <xf numFmtId="0" fontId="1" fillId="0" borderId="5"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xf>
    <xf numFmtId="168" fontId="1" fillId="0" borderId="0" xfId="0" applyNumberFormat="1" applyFont="1" applyFill="1" applyAlignment="1">
      <alignment horizontal="center" vertical="center"/>
    </xf>
    <xf numFmtId="0" fontId="6" fillId="0" borderId="14" xfId="0" applyFont="1" applyFill="1" applyBorder="1" applyAlignment="1" applyProtection="1">
      <alignment horizontal="left" vertical="center" wrapText="1"/>
    </xf>
    <xf numFmtId="0" fontId="1" fillId="0" borderId="0" xfId="1" applyFont="1"/>
    <xf numFmtId="0" fontId="3" fillId="0" borderId="1" xfId="1" applyFont="1" applyBorder="1" applyAlignment="1">
      <alignment horizontal="center" vertical="center"/>
    </xf>
    <xf numFmtId="0" fontId="26" fillId="0" borderId="1" xfId="1" applyFont="1" applyBorder="1" applyAlignment="1">
      <alignment horizontal="center" vertical="center" wrapText="1"/>
    </xf>
    <xf numFmtId="14" fontId="3" fillId="0" borderId="1" xfId="1" applyNumberFormat="1" applyFont="1" applyBorder="1" applyAlignment="1">
      <alignment horizontal="center" vertical="center"/>
    </xf>
    <xf numFmtId="0" fontId="1" fillId="2" borderId="0" xfId="1" applyFont="1" applyFill="1" applyBorder="1"/>
    <xf numFmtId="0" fontId="1" fillId="2" borderId="0" xfId="1" applyFont="1" applyFill="1" applyBorder="1" applyAlignment="1">
      <alignment horizontal="center"/>
    </xf>
    <xf numFmtId="0" fontId="2" fillId="2" borderId="0" xfId="1" applyFont="1" applyFill="1" applyBorder="1" applyAlignment="1">
      <alignment horizontal="center" vertical="center" wrapText="1"/>
    </xf>
    <xf numFmtId="0" fontId="3" fillId="2" borderId="0" xfId="1" applyFont="1" applyFill="1" applyBorder="1" applyAlignment="1">
      <alignment horizontal="center" vertical="center"/>
    </xf>
    <xf numFmtId="0" fontId="1" fillId="2" borderId="0" xfId="1" applyFont="1" applyFill="1"/>
    <xf numFmtId="0" fontId="1" fillId="0" borderId="0" xfId="1"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0" fontId="6"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 fillId="2" borderId="0" xfId="0" applyFont="1" applyFill="1" applyBorder="1" applyAlignment="1">
      <alignment vertical="center"/>
    </xf>
    <xf numFmtId="0" fontId="1" fillId="2" borderId="0" xfId="0" applyFont="1" applyFill="1" applyAlignment="1">
      <alignment horizontal="center" vertical="center"/>
    </xf>
    <xf numFmtId="168" fontId="11" fillId="2" borderId="1" xfId="3" applyNumberFormat="1" applyFont="1" applyFill="1" applyBorder="1" applyAlignment="1" applyProtection="1">
      <alignment horizontal="center" vertical="center" wrapText="1"/>
      <protection locked="0"/>
    </xf>
    <xf numFmtId="9" fontId="11" fillId="2" borderId="1" xfId="61" applyFont="1" applyFill="1" applyBorder="1" applyAlignment="1" applyProtection="1">
      <alignment horizontal="center" vertical="center" wrapText="1"/>
      <protection locked="0"/>
    </xf>
    <xf numFmtId="0" fontId="1" fillId="2" borderId="10" xfId="0" applyFont="1" applyFill="1" applyBorder="1"/>
    <xf numFmtId="0" fontId="3" fillId="2" borderId="0" xfId="0" applyFont="1" applyFill="1" applyBorder="1" applyAlignment="1" applyProtection="1">
      <alignment vertical="center"/>
    </xf>
    <xf numFmtId="0" fontId="6" fillId="2" borderId="0" xfId="0" applyFont="1" applyFill="1" applyBorder="1" applyAlignment="1" applyProtection="1">
      <alignment horizontal="left" vertical="center"/>
    </xf>
    <xf numFmtId="0" fontId="1" fillId="2" borderId="15" xfId="0" applyFont="1" applyFill="1" applyBorder="1"/>
    <xf numFmtId="0" fontId="9" fillId="2" borderId="0" xfId="0" applyFont="1" applyFill="1" applyBorder="1" applyAlignment="1" applyProtection="1">
      <alignment vertical="center" wrapText="1"/>
    </xf>
    <xf numFmtId="0" fontId="1" fillId="2" borderId="7" xfId="0" applyFont="1" applyFill="1" applyBorder="1"/>
    <xf numFmtId="0" fontId="1" fillId="0" borderId="0" xfId="0" applyFont="1" applyBorder="1" applyAlignment="1">
      <alignment horizontal="justify" vertical="center" wrapText="1"/>
    </xf>
    <xf numFmtId="44" fontId="1" fillId="0" borderId="0" xfId="3" applyFont="1" applyBorder="1" applyAlignment="1">
      <alignment vertical="center"/>
    </xf>
    <xf numFmtId="9" fontId="21" fillId="0" borderId="0" xfId="61" applyFont="1" applyBorder="1" applyAlignment="1">
      <alignment horizontal="center" vertical="center"/>
    </xf>
    <xf numFmtId="0" fontId="1" fillId="0" borderId="0" xfId="0" applyFont="1" applyBorder="1"/>
    <xf numFmtId="44" fontId="10" fillId="2" borderId="0" xfId="0" applyNumberFormat="1" applyFont="1" applyFill="1" applyBorder="1" applyAlignment="1">
      <alignment vertical="center"/>
    </xf>
    <xf numFmtId="9" fontId="10" fillId="2" borderId="0" xfId="0" applyNumberFormat="1" applyFont="1" applyFill="1" applyBorder="1" applyAlignment="1">
      <alignment horizontal="center" vertical="center"/>
    </xf>
    <xf numFmtId="0" fontId="1" fillId="0" borderId="3" xfId="0" applyFont="1" applyFill="1" applyBorder="1"/>
    <xf numFmtId="0" fontId="1" fillId="0" borderId="6" xfId="0" applyFont="1" applyFill="1" applyBorder="1"/>
    <xf numFmtId="0" fontId="2" fillId="0" borderId="0" xfId="0" applyFont="1" applyFill="1" applyBorder="1" applyAlignment="1" applyProtection="1">
      <alignment horizontal="center" vertical="center" wrapText="1"/>
      <protection locked="0"/>
    </xf>
    <xf numFmtId="0" fontId="9" fillId="0" borderId="0" xfId="0" applyFont="1" applyFill="1" applyBorder="1" applyAlignment="1" applyProtection="1">
      <alignment vertical="center" wrapText="1"/>
      <protection locked="0"/>
    </xf>
    <xf numFmtId="0" fontId="2" fillId="0" borderId="3" xfId="0" applyFont="1" applyFill="1" applyBorder="1" applyAlignment="1">
      <alignment horizontal="center" vertical="center" wrapText="1"/>
    </xf>
    <xf numFmtId="0" fontId="1" fillId="0" borderId="4" xfId="0" applyFont="1" applyFill="1" applyBorder="1"/>
    <xf numFmtId="0" fontId="1" fillId="0" borderId="15" xfId="0" applyFont="1" applyFill="1" applyBorder="1"/>
    <xf numFmtId="0" fontId="2" fillId="0" borderId="6" xfId="0" applyFont="1" applyFill="1" applyBorder="1" applyAlignment="1" applyProtection="1">
      <alignment horizontal="center" vertical="center" wrapText="1"/>
      <protection locked="0"/>
    </xf>
    <xf numFmtId="0" fontId="2" fillId="0" borderId="6" xfId="0" applyFont="1" applyFill="1" applyBorder="1" applyAlignment="1">
      <alignment horizontal="center" vertical="center" wrapText="1"/>
    </xf>
    <xf numFmtId="0" fontId="1" fillId="0" borderId="7" xfId="0" applyFont="1" applyFill="1" applyBorder="1"/>
    <xf numFmtId="0" fontId="9" fillId="0" borderId="6" xfId="0" applyFont="1" applyFill="1" applyBorder="1" applyAlignment="1" applyProtection="1">
      <alignment vertical="center" wrapText="1"/>
      <protection locked="0"/>
    </xf>
    <xf numFmtId="0" fontId="1" fillId="0" borderId="0" xfId="0" applyFont="1" applyFill="1" applyAlignment="1"/>
    <xf numFmtId="0" fontId="1" fillId="0" borderId="0" xfId="0" applyFont="1" applyFill="1" applyBorder="1" applyAlignment="1"/>
    <xf numFmtId="0" fontId="1" fillId="0" borderId="6" xfId="0" applyFont="1" applyFill="1" applyBorder="1" applyAlignment="1"/>
    <xf numFmtId="0" fontId="6" fillId="0" borderId="0" xfId="0" applyFont="1" applyFill="1" applyBorder="1" applyAlignment="1" applyProtection="1">
      <alignment vertical="center" wrapText="1"/>
      <protection locked="0"/>
    </xf>
    <xf numFmtId="0" fontId="6" fillId="0" borderId="6" xfId="0" applyFont="1" applyFill="1" applyBorder="1" applyAlignment="1" applyProtection="1">
      <alignment vertical="center" wrapText="1"/>
      <protection locked="0"/>
    </xf>
    <xf numFmtId="0" fontId="1" fillId="0" borderId="5" xfId="0" applyFont="1" applyFill="1" applyBorder="1" applyAlignment="1" applyProtection="1">
      <alignment horizontal="center" vertical="center" wrapText="1"/>
      <protection locked="0"/>
    </xf>
    <xf numFmtId="0" fontId="1" fillId="0" borderId="2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 fillId="0" borderId="14" xfId="0" applyFont="1" applyFill="1" applyBorder="1" applyAlignment="1" applyProtection="1">
      <alignment horizontal="center" vertical="center" wrapText="1"/>
      <protection locked="0"/>
    </xf>
    <xf numFmtId="0" fontId="6" fillId="3" borderId="1" xfId="0" applyFont="1" applyFill="1" applyBorder="1" applyAlignment="1">
      <alignment horizontal="center" vertical="center" wrapText="1"/>
    </xf>
    <xf numFmtId="0" fontId="1" fillId="2" borderId="0"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Alignment="1">
      <alignment horizontal="center" vertical="center"/>
    </xf>
    <xf numFmtId="10" fontId="11" fillId="0" borderId="1" xfId="0" applyNumberFormat="1" applyFont="1" applyFill="1" applyBorder="1" applyAlignment="1" applyProtection="1">
      <alignment horizontal="center" vertical="center" wrapText="1"/>
      <protection locked="0"/>
    </xf>
    <xf numFmtId="166" fontId="11" fillId="0" borderId="1" xfId="0" applyNumberFormat="1" applyFont="1" applyFill="1" applyBorder="1" applyAlignment="1" applyProtection="1">
      <alignment horizontal="center" vertical="center" wrapText="1"/>
      <protection locked="0"/>
    </xf>
    <xf numFmtId="0" fontId="0" fillId="0" borderId="0" xfId="0" applyFont="1" applyFill="1"/>
    <xf numFmtId="166" fontId="0" fillId="2" borderId="1" xfId="0" applyNumberFormat="1" applyFont="1" applyFill="1" applyBorder="1" applyAlignment="1" applyProtection="1">
      <alignment horizontal="center" vertical="center"/>
      <protection locked="0"/>
    </xf>
    <xf numFmtId="169" fontId="0" fillId="0" borderId="1" xfId="0" applyNumberFormat="1" applyFont="1" applyFill="1" applyBorder="1" applyAlignment="1" applyProtection="1">
      <alignment horizontal="center" vertical="center"/>
      <protection locked="0"/>
    </xf>
    <xf numFmtId="0" fontId="0" fillId="0" borderId="1" xfId="0" applyFont="1" applyBorder="1" applyAlignment="1">
      <alignment horizontal="justify" vertical="center" wrapText="1"/>
    </xf>
    <xf numFmtId="10" fontId="27" fillId="0" borderId="1" xfId="61" applyNumberFormat="1" applyFont="1" applyBorder="1" applyAlignment="1">
      <alignment horizontal="center" vertical="center"/>
    </xf>
    <xf numFmtId="0" fontId="0" fillId="2" borderId="0" xfId="0" applyFont="1" applyFill="1"/>
    <xf numFmtId="0" fontId="0" fillId="0" borderId="0" xfId="0" applyFont="1"/>
    <xf numFmtId="166" fontId="0" fillId="2" borderId="1" xfId="0" applyNumberFormat="1" applyFont="1" applyFill="1" applyBorder="1" applyAlignment="1" applyProtection="1">
      <alignment horizontal="center" vertical="center" wrapText="1"/>
      <protection locked="0"/>
    </xf>
    <xf numFmtId="166" fontId="27" fillId="0" borderId="1" xfId="61" applyNumberFormat="1" applyFont="1" applyBorder="1" applyAlignment="1">
      <alignment horizontal="center" vertical="center"/>
    </xf>
    <xf numFmtId="166" fontId="0" fillId="2" borderId="11" xfId="0" applyNumberFormat="1" applyFont="1" applyFill="1" applyBorder="1" applyAlignment="1" applyProtection="1">
      <alignment horizontal="center" vertical="center" wrapText="1"/>
      <protection locked="0"/>
    </xf>
    <xf numFmtId="169" fontId="0" fillId="0" borderId="11" xfId="0" applyNumberFormat="1" applyFont="1" applyFill="1" applyBorder="1" applyAlignment="1" applyProtection="1">
      <alignment horizontal="center" vertical="center"/>
      <protection locked="0"/>
    </xf>
    <xf numFmtId="0" fontId="0" fillId="0" borderId="11" xfId="0" applyFont="1" applyBorder="1" applyAlignment="1">
      <alignment horizontal="justify" vertical="center" wrapText="1"/>
    </xf>
    <xf numFmtId="166" fontId="27" fillId="0" borderId="11" xfId="61" applyNumberFormat="1" applyFont="1" applyBorder="1" applyAlignment="1">
      <alignment horizontal="center" vertical="center"/>
    </xf>
    <xf numFmtId="166" fontId="0" fillId="0" borderId="9" xfId="0" applyNumberFormat="1" applyFont="1" applyFill="1" applyBorder="1" applyAlignment="1" applyProtection="1">
      <alignment horizontal="center" vertical="center" wrapText="1"/>
      <protection locked="0"/>
    </xf>
    <xf numFmtId="15" fontId="0" fillId="0" borderId="9" xfId="0" applyNumberFormat="1"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wrapText="1"/>
      <protection locked="0"/>
    </xf>
    <xf numFmtId="168" fontId="0" fillId="0" borderId="9" xfId="3" applyNumberFormat="1" applyFont="1" applyFill="1" applyBorder="1" applyAlignment="1" applyProtection="1">
      <alignment horizontal="center" vertical="center" wrapText="1"/>
      <protection locked="0"/>
    </xf>
    <xf numFmtId="0" fontId="0" fillId="0" borderId="9" xfId="0" applyFont="1" applyBorder="1" applyAlignment="1">
      <alignment horizontal="justify" vertical="center" wrapText="1"/>
    </xf>
    <xf numFmtId="44" fontId="22" fillId="0" borderId="9" xfId="3" applyFont="1" applyBorder="1" applyAlignment="1">
      <alignment vertical="center"/>
    </xf>
    <xf numFmtId="10" fontId="32" fillId="0" borderId="9" xfId="61" applyNumberFormat="1" applyFont="1" applyBorder="1" applyAlignment="1">
      <alignment horizontal="center" vertical="center"/>
    </xf>
    <xf numFmtId="0" fontId="0" fillId="0" borderId="9" xfId="0" applyFont="1" applyBorder="1"/>
    <xf numFmtId="0" fontId="0" fillId="2" borderId="0" xfId="0" applyFont="1" applyFill="1" applyBorder="1" applyAlignment="1">
      <alignment horizontal="justify" vertical="center" wrapText="1"/>
    </xf>
    <xf numFmtId="44" fontId="0" fillId="2" borderId="0" xfId="3" applyFont="1" applyFill="1" applyBorder="1" applyAlignment="1">
      <alignment vertical="center"/>
    </xf>
    <xf numFmtId="9" fontId="30" fillId="2" borderId="0" xfId="61" applyFont="1" applyFill="1" applyBorder="1" applyAlignment="1">
      <alignment horizontal="center" vertical="center"/>
    </xf>
    <xf numFmtId="0" fontId="0" fillId="2" borderId="0" xfId="0" applyFont="1" applyFill="1" applyBorder="1"/>
    <xf numFmtId="0" fontId="22" fillId="0" borderId="13" xfId="0" applyFont="1" applyFill="1" applyBorder="1" applyAlignment="1" applyProtection="1">
      <alignment horizontal="center" vertical="center" wrapText="1"/>
      <protection locked="0"/>
    </xf>
    <xf numFmtId="166" fontId="0" fillId="2" borderId="13" xfId="0" applyNumberFormat="1" applyFont="1" applyFill="1" applyBorder="1" applyAlignment="1" applyProtection="1">
      <alignment horizontal="center" vertical="center" wrapText="1"/>
      <protection locked="0"/>
    </xf>
    <xf numFmtId="169" fontId="0" fillId="0" borderId="13" xfId="0" applyNumberFormat="1" applyFont="1" applyFill="1" applyBorder="1" applyAlignment="1" applyProtection="1">
      <alignment horizontal="center" vertical="center"/>
      <protection locked="0"/>
    </xf>
    <xf numFmtId="0" fontId="0" fillId="0" borderId="13" xfId="0" applyFont="1" applyFill="1" applyBorder="1" applyAlignment="1" applyProtection="1">
      <alignment horizontal="center" vertical="center" wrapText="1"/>
      <protection locked="0"/>
    </xf>
    <xf numFmtId="166" fontId="0" fillId="0" borderId="13" xfId="0" applyNumberFormat="1" applyFont="1" applyFill="1" applyBorder="1" applyAlignment="1" applyProtection="1">
      <alignment horizontal="center" vertical="center" wrapText="1"/>
      <protection locked="0"/>
    </xf>
    <xf numFmtId="0" fontId="0" fillId="0" borderId="11" xfId="0" applyFont="1" applyBorder="1"/>
    <xf numFmtId="0" fontId="22" fillId="0"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wrapText="1"/>
      <protection locked="0"/>
    </xf>
    <xf numFmtId="166" fontId="0" fillId="0" borderId="1" xfId="0" applyNumberFormat="1" applyFont="1" applyFill="1" applyBorder="1" applyAlignment="1" applyProtection="1">
      <alignment horizontal="center" vertical="center" wrapText="1"/>
      <protection locked="0"/>
    </xf>
    <xf numFmtId="166" fontId="27" fillId="0" borderId="11" xfId="61" applyNumberFormat="1" applyFont="1" applyFill="1" applyBorder="1" applyAlignment="1">
      <alignment horizontal="center" vertical="center"/>
    </xf>
    <xf numFmtId="166" fontId="0" fillId="2" borderId="11" xfId="0" applyNumberFormat="1" applyFont="1" applyFill="1" applyBorder="1" applyAlignment="1" applyProtection="1">
      <alignment horizontal="center" vertical="center"/>
      <protection locked="0"/>
    </xf>
    <xf numFmtId="168" fontId="0" fillId="0" borderId="13" xfId="3" applyNumberFormat="1" applyFont="1" applyFill="1" applyBorder="1" applyAlignment="1" applyProtection="1">
      <alignment vertical="center" wrapText="1"/>
      <protection locked="0"/>
    </xf>
    <xf numFmtId="0" fontId="0" fillId="0" borderId="9" xfId="0" applyFont="1" applyFill="1" applyBorder="1" applyProtection="1">
      <protection locked="0"/>
    </xf>
    <xf numFmtId="14" fontId="22" fillId="0" borderId="9" xfId="0" applyNumberFormat="1" applyFont="1" applyFill="1" applyBorder="1" applyAlignment="1" applyProtection="1">
      <alignment vertical="center" wrapText="1"/>
      <protection locked="0"/>
    </xf>
    <xf numFmtId="166" fontId="32" fillId="0" borderId="9" xfId="61" applyNumberFormat="1" applyFont="1" applyBorder="1" applyAlignment="1">
      <alignment horizontal="center" vertical="center"/>
    </xf>
    <xf numFmtId="166" fontId="0" fillId="2" borderId="13" xfId="0" applyNumberFormat="1" applyFont="1" applyFill="1" applyBorder="1" applyAlignment="1" applyProtection="1">
      <alignment horizontal="center" vertical="center"/>
      <protection locked="0"/>
    </xf>
    <xf numFmtId="10" fontId="27" fillId="0" borderId="11" xfId="61" applyNumberFormat="1" applyFont="1" applyBorder="1" applyAlignment="1">
      <alignment horizontal="center" vertical="center"/>
    </xf>
    <xf numFmtId="166" fontId="0" fillId="0" borderId="1" xfId="0" applyNumberFormat="1" applyFont="1" applyFill="1" applyBorder="1" applyAlignment="1" applyProtection="1">
      <alignment horizontal="center" vertical="center"/>
      <protection locked="0"/>
    </xf>
    <xf numFmtId="0" fontId="0" fillId="0" borderId="11" xfId="0" applyFont="1" applyFill="1" applyBorder="1" applyAlignment="1">
      <alignment horizontal="justify" vertical="center" wrapText="1"/>
    </xf>
    <xf numFmtId="0" fontId="0" fillId="0" borderId="11" xfId="0" applyFont="1" applyFill="1" applyBorder="1"/>
    <xf numFmtId="166" fontId="0" fillId="0" borderId="11" xfId="0" applyNumberFormat="1" applyFont="1" applyFill="1" applyBorder="1" applyAlignment="1" applyProtection="1">
      <alignment horizontal="center" vertical="center"/>
      <protection locked="0"/>
    </xf>
    <xf numFmtId="167" fontId="0" fillId="0" borderId="9" xfId="0" applyNumberFormat="1" applyFont="1" applyFill="1" applyBorder="1" applyAlignment="1" applyProtection="1">
      <alignment horizontal="center" vertical="center"/>
      <protection locked="0"/>
    </xf>
    <xf numFmtId="0" fontId="0" fillId="0" borderId="9" xfId="0" applyFont="1" applyFill="1" applyBorder="1"/>
    <xf numFmtId="0" fontId="0" fillId="0" borderId="10" xfId="0" applyFont="1" applyBorder="1"/>
    <xf numFmtId="0" fontId="0" fillId="2" borderId="0" xfId="0" applyFont="1" applyFill="1" applyBorder="1" applyAlignment="1">
      <alignment vertical="center"/>
    </xf>
    <xf numFmtId="0" fontId="0" fillId="0" borderId="0" xfId="0" applyFont="1" applyFill="1" applyAlignment="1">
      <alignment vertical="center"/>
    </xf>
    <xf numFmtId="0" fontId="0" fillId="0" borderId="0" xfId="0" applyFont="1" applyFill="1" applyBorder="1"/>
    <xf numFmtId="0" fontId="0" fillId="0" borderId="1" xfId="0" applyFont="1" applyBorder="1"/>
    <xf numFmtId="9" fontId="0" fillId="0" borderId="9" xfId="0" applyNumberFormat="1" applyFont="1" applyFill="1" applyBorder="1" applyAlignment="1" applyProtection="1">
      <alignment horizontal="center" vertical="center" wrapText="1"/>
      <protection locked="0"/>
    </xf>
    <xf numFmtId="0" fontId="0" fillId="0" borderId="6" xfId="0" applyFont="1" applyFill="1" applyBorder="1"/>
    <xf numFmtId="0" fontId="0" fillId="2" borderId="0" xfId="0" applyFont="1" applyFill="1" applyBorder="1" applyAlignment="1">
      <alignment horizontal="center" vertical="center"/>
    </xf>
    <xf numFmtId="166" fontId="0" fillId="0" borderId="11" xfId="0" applyNumberFormat="1" applyFont="1" applyFill="1" applyBorder="1" applyAlignment="1" applyProtection="1">
      <alignment horizontal="center" vertical="center" wrapText="1"/>
      <protection locked="0"/>
    </xf>
    <xf numFmtId="0" fontId="0" fillId="0" borderId="9" xfId="0" applyFont="1" applyFill="1" applyBorder="1" applyAlignment="1" applyProtection="1">
      <alignment horizontal="center" vertical="center"/>
      <protection locked="0"/>
    </xf>
    <xf numFmtId="14" fontId="22" fillId="0" borderId="9" xfId="0" applyNumberFormat="1" applyFont="1" applyFill="1" applyBorder="1" applyAlignment="1" applyProtection="1">
      <alignment horizontal="center" vertical="center" wrapText="1"/>
      <protection locked="0"/>
    </xf>
    <xf numFmtId="9" fontId="32" fillId="0" borderId="9" xfId="61" applyNumberFormat="1" applyFont="1" applyBorder="1" applyAlignment="1">
      <alignment horizontal="center" vertical="center"/>
    </xf>
    <xf numFmtId="0" fontId="0" fillId="0" borderId="0" xfId="0" applyFont="1" applyBorder="1" applyAlignment="1">
      <alignment horizontal="justify" vertical="center" wrapText="1"/>
    </xf>
    <xf numFmtId="44" fontId="0" fillId="0" borderId="0" xfId="3" applyFont="1" applyBorder="1" applyAlignment="1">
      <alignment vertical="center"/>
    </xf>
    <xf numFmtId="9" fontId="30" fillId="0" borderId="0" xfId="61" applyFont="1" applyBorder="1" applyAlignment="1">
      <alignment horizontal="center" vertical="center"/>
    </xf>
    <xf numFmtId="0" fontId="0" fillId="0" borderId="0" xfId="0" applyFont="1" applyBorder="1"/>
    <xf numFmtId="0" fontId="0" fillId="0" borderId="1" xfId="0" applyFont="1" applyFill="1" applyBorder="1" applyAlignment="1">
      <alignment horizontal="justify" vertical="center" wrapText="1"/>
    </xf>
    <xf numFmtId="166" fontId="30" fillId="0" borderId="1" xfId="61" applyNumberFormat="1" applyFont="1" applyFill="1" applyBorder="1" applyAlignment="1">
      <alignment horizontal="center" vertical="center"/>
    </xf>
    <xf numFmtId="0" fontId="0" fillId="0" borderId="1" xfId="0" applyFont="1" applyFill="1" applyBorder="1"/>
    <xf numFmtId="9" fontId="31" fillId="0" borderId="9" xfId="61" applyFont="1" applyBorder="1" applyAlignment="1">
      <alignment horizontal="center" vertical="center"/>
    </xf>
    <xf numFmtId="9" fontId="0" fillId="0" borderId="1" xfId="0" applyNumberFormat="1" applyFont="1" applyFill="1" applyBorder="1" applyAlignment="1">
      <alignment horizontal="center" vertical="center" wrapText="1"/>
    </xf>
    <xf numFmtId="0" fontId="0" fillId="0" borderId="1" xfId="0" applyFont="1" applyFill="1" applyBorder="1" applyProtection="1">
      <protection locked="0"/>
    </xf>
    <xf numFmtId="14" fontId="22" fillId="0" borderId="1" xfId="0" applyNumberFormat="1" applyFont="1" applyFill="1" applyBorder="1" applyAlignment="1" applyProtection="1">
      <alignment vertical="center" wrapText="1"/>
      <protection locked="0"/>
    </xf>
    <xf numFmtId="168" fontId="0" fillId="0" borderId="1" xfId="3" applyNumberFormat="1" applyFont="1" applyFill="1" applyBorder="1" applyAlignment="1" applyProtection="1">
      <alignment horizontal="center" vertical="center" wrapText="1"/>
      <protection locked="0"/>
    </xf>
    <xf numFmtId="168" fontId="0" fillId="0" borderId="1" xfId="3" applyNumberFormat="1" applyFont="1" applyBorder="1" applyAlignment="1">
      <alignment vertical="center"/>
    </xf>
    <xf numFmtId="9" fontId="30" fillId="0" borderId="1" xfId="61" applyFont="1" applyBorder="1" applyAlignment="1">
      <alignment horizontal="center" vertical="center"/>
    </xf>
    <xf numFmtId="0" fontId="0" fillId="0" borderId="1" xfId="0" applyFont="1" applyBorder="1" applyAlignment="1">
      <alignment horizontal="center" vertical="center" wrapText="1"/>
    </xf>
    <xf numFmtId="0" fontId="1" fillId="0" borderId="1" xfId="1" applyFont="1" applyBorder="1" applyAlignment="1">
      <alignment horizontal="center"/>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4" fillId="0" borderId="8" xfId="1" applyFont="1" applyBorder="1" applyAlignment="1">
      <alignment horizontal="center" vertical="center" wrapText="1"/>
    </xf>
    <xf numFmtId="0" fontId="4" fillId="0" borderId="9" xfId="1" applyFont="1" applyBorder="1" applyAlignment="1">
      <alignment horizontal="center" vertical="center" wrapText="1"/>
    </xf>
    <xf numFmtId="0" fontId="4" fillId="0" borderId="10" xfId="1" applyFont="1" applyBorder="1" applyAlignment="1">
      <alignment horizontal="center" vertical="center" wrapText="1"/>
    </xf>
    <xf numFmtId="0" fontId="5" fillId="3"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7" fillId="0" borderId="8" xfId="1" applyFont="1" applyBorder="1" applyAlignment="1" applyProtection="1">
      <alignment horizontal="justify" vertical="center" wrapText="1"/>
      <protection locked="0"/>
    </xf>
    <xf numFmtId="0" fontId="7" fillId="0" borderId="9" xfId="1" applyFont="1" applyBorder="1" applyAlignment="1" applyProtection="1">
      <alignment horizontal="justify" vertical="center" wrapText="1"/>
      <protection locked="0"/>
    </xf>
    <xf numFmtId="0" fontId="7" fillId="0" borderId="10" xfId="1" applyFont="1" applyBorder="1" applyAlignment="1" applyProtection="1">
      <alignment horizontal="justify" vertical="center" wrapText="1"/>
      <protection locked="0"/>
    </xf>
    <xf numFmtId="0" fontId="6" fillId="0" borderId="8" xfId="1" applyFont="1" applyBorder="1" applyAlignment="1">
      <alignment horizontal="left" vertical="center" wrapText="1"/>
    </xf>
    <xf numFmtId="0" fontId="6" fillId="0" borderId="10" xfId="1" applyFont="1" applyBorder="1" applyAlignment="1">
      <alignment horizontal="left" vertical="center" wrapText="1"/>
    </xf>
    <xf numFmtId="0" fontId="6" fillId="0" borderId="9" xfId="1" applyFont="1" applyBorder="1" applyAlignment="1">
      <alignment horizontal="left" vertical="center" wrapText="1"/>
    </xf>
    <xf numFmtId="0" fontId="27" fillId="0" borderId="8" xfId="1" applyFont="1" applyBorder="1" applyAlignment="1" applyProtection="1">
      <alignment horizontal="justify" vertical="center" wrapText="1"/>
      <protection locked="0"/>
    </xf>
    <xf numFmtId="0" fontId="27" fillId="0" borderId="9" xfId="1" applyFont="1" applyBorder="1" applyAlignment="1" applyProtection="1">
      <alignment horizontal="justify" vertical="center" wrapText="1"/>
      <protection locked="0"/>
    </xf>
    <xf numFmtId="0" fontId="27" fillId="0" borderId="10" xfId="1" applyFont="1" applyBorder="1" applyAlignment="1" applyProtection="1">
      <alignment horizontal="justify" vertical="center" wrapText="1"/>
      <protection locked="0"/>
    </xf>
    <xf numFmtId="0" fontId="27" fillId="0" borderId="8" xfId="1" applyFont="1" applyBorder="1" applyAlignment="1" applyProtection="1">
      <alignment horizontal="left" vertical="center" wrapText="1"/>
      <protection locked="0"/>
    </xf>
    <xf numFmtId="0" fontId="27" fillId="0" borderId="9" xfId="1" applyFont="1" applyBorder="1" applyAlignment="1" applyProtection="1">
      <alignment horizontal="left" vertical="center" wrapText="1"/>
      <protection locked="0"/>
    </xf>
    <xf numFmtId="0" fontId="27" fillId="0" borderId="10" xfId="1" applyFont="1" applyBorder="1" applyAlignment="1" applyProtection="1">
      <alignment horizontal="left" vertical="center" wrapText="1"/>
      <protection locked="0"/>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7" fillId="0" borderId="1" xfId="0" applyFont="1" applyBorder="1" applyAlignment="1" applyProtection="1">
      <alignment horizontal="justify" vertical="center" wrapText="1"/>
      <protection locked="0"/>
    </xf>
    <xf numFmtId="0" fontId="6" fillId="0" borderId="1" xfId="0" applyFont="1" applyBorder="1" applyAlignment="1">
      <alignment horizontal="center" vertical="center" wrapText="1"/>
    </xf>
    <xf numFmtId="0" fontId="12" fillId="0" borderId="1" xfId="0" applyFont="1" applyBorder="1" applyAlignment="1" applyProtection="1">
      <alignment horizontal="center" vertical="center" wrapText="1"/>
      <protection locked="0"/>
    </xf>
    <xf numFmtId="0" fontId="22" fillId="0" borderId="8" xfId="0" applyFont="1" applyBorder="1" applyAlignment="1">
      <alignment horizontal="left" vertical="center" wrapText="1"/>
    </xf>
    <xf numFmtId="0" fontId="22" fillId="0" borderId="9" xfId="0" applyFont="1" applyBorder="1" applyAlignment="1">
      <alignment horizontal="left" vertical="center" wrapText="1"/>
    </xf>
    <xf numFmtId="0" fontId="22" fillId="0" borderId="10" xfId="0" applyFont="1" applyBorder="1" applyAlignment="1">
      <alignment horizontal="left" vertical="center" wrapText="1"/>
    </xf>
    <xf numFmtId="0" fontId="1" fillId="0" borderId="1" xfId="0" applyFont="1" applyBorder="1" applyAlignment="1">
      <alignment horizont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3" borderId="14"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12" fillId="0" borderId="1" xfId="0" applyFont="1" applyBorder="1" applyAlignment="1" applyProtection="1">
      <alignment horizontal="justify" vertical="center" wrapText="1"/>
      <protection locked="0"/>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12" fillId="0" borderId="8" xfId="0" applyFont="1" applyBorder="1" applyAlignment="1" applyProtection="1">
      <alignment horizontal="justify" vertical="center" wrapText="1"/>
      <protection locked="0"/>
    </xf>
    <xf numFmtId="0" fontId="12" fillId="0" borderId="9" xfId="0" applyFont="1" applyBorder="1" applyAlignment="1" applyProtection="1">
      <alignment horizontal="justify" vertical="center" wrapText="1"/>
      <protection locked="0"/>
    </xf>
    <xf numFmtId="0" fontId="12" fillId="0" borderId="10" xfId="0" applyFont="1" applyBorder="1" applyAlignment="1" applyProtection="1">
      <alignment horizontal="justify" vertical="center" wrapText="1"/>
      <protection locked="0"/>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44" fontId="0" fillId="0" borderId="11" xfId="3" applyFont="1" applyBorder="1" applyAlignment="1">
      <alignment horizontal="center" vertical="center"/>
    </xf>
    <xf numFmtId="44" fontId="0" fillId="0" borderId="12" xfId="3" applyFont="1" applyBorder="1" applyAlignment="1">
      <alignment horizontal="center" vertical="center"/>
    </xf>
    <xf numFmtId="44" fontId="0" fillId="0" borderId="13" xfId="3" applyFont="1" applyBorder="1" applyAlignment="1">
      <alignment horizontal="center" vertical="center"/>
    </xf>
    <xf numFmtId="9" fontId="0" fillId="0" borderId="1" xfId="0" applyNumberFormat="1" applyFont="1" applyFill="1" applyBorder="1" applyAlignment="1" applyProtection="1">
      <alignment horizontal="left" vertical="center"/>
      <protection locked="0"/>
    </xf>
    <xf numFmtId="0" fontId="0" fillId="0" borderId="1" xfId="0" applyFont="1" applyBorder="1" applyAlignment="1">
      <alignment horizontal="center" vertical="center"/>
    </xf>
    <xf numFmtId="9" fontId="0" fillId="0" borderId="2" xfId="0" applyNumberFormat="1" applyFont="1" applyFill="1" applyBorder="1" applyAlignment="1" applyProtection="1">
      <alignment horizontal="left" vertical="center"/>
      <protection locked="0"/>
    </xf>
    <xf numFmtId="9" fontId="0" fillId="0" borderId="3" xfId="0" applyNumberFormat="1" applyFont="1" applyFill="1" applyBorder="1" applyAlignment="1" applyProtection="1">
      <alignment horizontal="left" vertical="center"/>
      <protection locked="0"/>
    </xf>
    <xf numFmtId="9" fontId="0" fillId="0" borderId="4" xfId="0" applyNumberFormat="1" applyFont="1" applyFill="1" applyBorder="1" applyAlignment="1" applyProtection="1">
      <alignment horizontal="left" vertical="center"/>
      <protection locked="0"/>
    </xf>
    <xf numFmtId="0" fontId="6" fillId="3" borderId="1"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7" xfId="0" applyFont="1" applyFill="1" applyBorder="1" applyAlignment="1">
      <alignment horizontal="center" vertical="center" wrapText="1"/>
    </xf>
    <xf numFmtId="14" fontId="0" fillId="0" borderId="11" xfId="0" applyNumberFormat="1" applyFont="1" applyFill="1" applyBorder="1" applyAlignment="1" applyProtection="1">
      <alignment horizontal="center" vertical="center" wrapText="1"/>
      <protection locked="0"/>
    </xf>
    <xf numFmtId="14" fontId="0" fillId="0" borderId="12" xfId="0" applyNumberFormat="1" applyFont="1" applyFill="1" applyBorder="1" applyAlignment="1" applyProtection="1">
      <alignment horizontal="center" vertical="center" wrapText="1"/>
      <protection locked="0"/>
    </xf>
    <xf numFmtId="166" fontId="0" fillId="0" borderId="11" xfId="0" applyNumberFormat="1" applyFont="1" applyFill="1" applyBorder="1" applyAlignment="1" applyProtection="1">
      <alignment horizontal="center" vertical="center" wrapText="1"/>
      <protection locked="0"/>
    </xf>
    <xf numFmtId="166" fontId="0" fillId="0" borderId="12" xfId="0" applyNumberFormat="1" applyFont="1" applyFill="1" applyBorder="1" applyAlignment="1" applyProtection="1">
      <alignment horizontal="center" vertical="center" wrapText="1"/>
      <protection locked="0"/>
    </xf>
    <xf numFmtId="0" fontId="31" fillId="0" borderId="9" xfId="0" applyFont="1" applyFill="1" applyBorder="1" applyAlignment="1" applyProtection="1">
      <alignment horizontal="center" vertical="center" wrapText="1"/>
      <protection locked="0"/>
    </xf>
    <xf numFmtId="9" fontId="0" fillId="0" borderId="9" xfId="0" applyNumberFormat="1" applyFont="1" applyFill="1" applyBorder="1" applyAlignment="1" applyProtection="1">
      <alignment horizontal="center" vertical="center" wrapText="1"/>
      <protection locked="0"/>
    </xf>
    <xf numFmtId="44" fontId="0" fillId="0" borderId="9" xfId="3" applyFont="1" applyFill="1" applyBorder="1" applyAlignment="1" applyProtection="1">
      <alignment horizontal="center" vertical="center" wrapText="1"/>
      <protection locked="0"/>
    </xf>
    <xf numFmtId="0" fontId="0" fillId="0" borderId="9" xfId="0" applyFont="1" applyBorder="1" applyAlignment="1">
      <alignment horizontal="center" vertical="center"/>
    </xf>
    <xf numFmtId="0" fontId="0" fillId="0" borderId="0" xfId="0" applyFont="1" applyFill="1" applyAlignment="1">
      <alignment horizontal="center"/>
    </xf>
    <xf numFmtId="0" fontId="0" fillId="2" borderId="0" xfId="0" applyFont="1" applyFill="1" applyBorder="1" applyAlignment="1">
      <alignment horizontal="center" vertical="center"/>
    </xf>
    <xf numFmtId="168" fontId="0" fillId="0" borderId="11" xfId="3" applyNumberFormat="1" applyFont="1" applyFill="1" applyBorder="1" applyAlignment="1" applyProtection="1">
      <alignment horizontal="center" vertical="center" wrapText="1"/>
      <protection locked="0"/>
    </xf>
    <xf numFmtId="168" fontId="0" fillId="0" borderId="12" xfId="3" applyNumberFormat="1" applyFont="1" applyFill="1" applyBorder="1" applyAlignment="1" applyProtection="1">
      <alignment horizontal="center" vertical="center" wrapText="1"/>
      <protection locked="0"/>
    </xf>
    <xf numFmtId="44" fontId="0" fillId="0" borderId="2" xfId="3" applyFont="1" applyFill="1" applyBorder="1" applyAlignment="1" applyProtection="1">
      <alignment horizontal="center" vertical="center" wrapText="1"/>
      <protection locked="0"/>
    </xf>
    <xf numFmtId="44" fontId="0" fillId="0" borderId="4" xfId="3" applyFont="1" applyFill="1" applyBorder="1" applyAlignment="1" applyProtection="1">
      <alignment horizontal="center" vertical="center" wrapText="1"/>
      <protection locked="0"/>
    </xf>
    <xf numFmtId="44" fontId="0" fillId="0" borderId="14" xfId="3" applyFont="1" applyFill="1" applyBorder="1" applyAlignment="1" applyProtection="1">
      <alignment horizontal="center" vertical="center" wrapText="1"/>
      <protection locked="0"/>
    </xf>
    <xf numFmtId="44" fontId="0" fillId="0" borderId="15" xfId="3" applyFont="1" applyFill="1" applyBorder="1" applyAlignment="1" applyProtection="1">
      <alignment horizontal="center" vertical="center" wrapText="1"/>
      <protection locked="0"/>
    </xf>
    <xf numFmtId="0" fontId="22" fillId="0" borderId="11" xfId="0" applyFont="1" applyFill="1" applyBorder="1" applyAlignment="1" applyProtection="1">
      <alignment horizontal="center" vertical="center" wrapText="1"/>
      <protection locked="0"/>
    </xf>
    <xf numFmtId="0" fontId="22" fillId="0" borderId="12" xfId="0" applyFont="1" applyFill="1" applyBorder="1" applyAlignment="1" applyProtection="1">
      <alignment horizontal="center" vertical="center" wrapText="1"/>
      <protection locked="0"/>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30" fillId="0" borderId="14"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15"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0" fillId="2" borderId="13" xfId="0" applyFont="1" applyFill="1" applyBorder="1" applyAlignment="1" applyProtection="1">
      <alignment horizontal="center" vertical="center" wrapText="1"/>
      <protection locked="0"/>
    </xf>
    <xf numFmtId="9" fontId="0" fillId="0" borderId="5" xfId="0" applyNumberFormat="1" applyFont="1" applyFill="1" applyBorder="1" applyAlignment="1" applyProtection="1">
      <alignment horizontal="left" vertical="center" wrapText="1"/>
      <protection locked="0"/>
    </xf>
    <xf numFmtId="9" fontId="0" fillId="0" borderId="6" xfId="0" applyNumberFormat="1" applyFont="1" applyFill="1" applyBorder="1" applyAlignment="1" applyProtection="1">
      <alignment horizontal="left" vertical="center" wrapText="1"/>
      <protection locked="0"/>
    </xf>
    <xf numFmtId="9" fontId="0" fillId="0" borderId="7" xfId="0" applyNumberFormat="1" applyFont="1" applyFill="1" applyBorder="1" applyAlignment="1" applyProtection="1">
      <alignment horizontal="left" vertical="center" wrapText="1"/>
      <protection locked="0"/>
    </xf>
    <xf numFmtId="168" fontId="0" fillId="0" borderId="13" xfId="3" applyNumberFormat="1"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wrapText="1"/>
      <protection locked="0"/>
    </xf>
    <xf numFmtId="9" fontId="0" fillId="0" borderId="8" xfId="0" applyNumberFormat="1" applyFont="1" applyFill="1" applyBorder="1" applyAlignment="1" applyProtection="1">
      <alignment horizontal="left" vertical="center" wrapText="1"/>
      <protection locked="0"/>
    </xf>
    <xf numFmtId="9" fontId="0" fillId="0" borderId="9" xfId="0" applyNumberFormat="1" applyFont="1" applyFill="1" applyBorder="1" applyAlignment="1" applyProtection="1">
      <alignment horizontal="left" vertical="center" wrapText="1"/>
      <protection locked="0"/>
    </xf>
    <xf numFmtId="9" fontId="0" fillId="0" borderId="10" xfId="0" applyNumberFormat="1" applyFont="1" applyFill="1" applyBorder="1" applyAlignment="1" applyProtection="1">
      <alignment horizontal="left" vertical="center" wrapText="1"/>
      <protection locked="0"/>
    </xf>
    <xf numFmtId="9" fontId="0" fillId="0" borderId="2" xfId="0" applyNumberFormat="1" applyFont="1" applyFill="1" applyBorder="1" applyAlignment="1" applyProtection="1">
      <alignment horizontal="left" vertical="center" wrapText="1"/>
      <protection locked="0"/>
    </xf>
    <xf numFmtId="9" fontId="0" fillId="0" borderId="3" xfId="0" applyNumberFormat="1" applyFont="1" applyFill="1" applyBorder="1" applyAlignment="1" applyProtection="1">
      <alignment horizontal="left" vertical="center" wrapText="1"/>
      <protection locked="0"/>
    </xf>
    <xf numFmtId="9" fontId="0" fillId="0" borderId="4" xfId="0" applyNumberFormat="1" applyFont="1" applyFill="1" applyBorder="1" applyAlignment="1" applyProtection="1">
      <alignment horizontal="left" vertical="center" wrapText="1"/>
      <protection locked="0"/>
    </xf>
    <xf numFmtId="9" fontId="0" fillId="0" borderId="9" xfId="0" applyNumberFormat="1" applyFont="1" applyFill="1" applyBorder="1" applyAlignment="1" applyProtection="1">
      <alignment horizontal="center" vertical="center"/>
      <protection locked="0"/>
    </xf>
    <xf numFmtId="0" fontId="22" fillId="0" borderId="1" xfId="0" applyFont="1" applyFill="1" applyBorder="1" applyAlignment="1" applyProtection="1">
      <alignment horizontal="center" vertical="center" wrapText="1"/>
      <protection locked="0"/>
    </xf>
    <xf numFmtId="0" fontId="0" fillId="2" borderId="2" xfId="0" applyFont="1" applyFill="1" applyBorder="1" applyAlignment="1" applyProtection="1">
      <alignment horizontal="center" vertical="center" wrapText="1"/>
      <protection locked="0"/>
    </xf>
    <xf numFmtId="0" fontId="0" fillId="2" borderId="3" xfId="0" applyFont="1" applyFill="1" applyBorder="1" applyAlignment="1" applyProtection="1">
      <alignment horizontal="center" vertical="center" wrapText="1"/>
      <protection locked="0"/>
    </xf>
    <xf numFmtId="0" fontId="0" fillId="2" borderId="4" xfId="0" applyFont="1" applyFill="1" applyBorder="1" applyAlignment="1" applyProtection="1">
      <alignment horizontal="center" vertical="center" wrapText="1"/>
      <protection locked="0"/>
    </xf>
    <xf numFmtId="0" fontId="0" fillId="2" borderId="14" xfId="0" applyFont="1" applyFill="1" applyBorder="1" applyAlignment="1" applyProtection="1">
      <alignment horizontal="center" vertical="center" wrapText="1"/>
      <protection locked="0"/>
    </xf>
    <xf numFmtId="0" fontId="0" fillId="2" borderId="0" xfId="0" applyFont="1" applyFill="1" applyBorder="1" applyAlignment="1" applyProtection="1">
      <alignment horizontal="center" vertical="center" wrapText="1"/>
      <protection locked="0"/>
    </xf>
    <xf numFmtId="0" fontId="0" fillId="2" borderId="15" xfId="0" applyFont="1" applyFill="1" applyBorder="1" applyAlignment="1" applyProtection="1">
      <alignment horizontal="center" vertical="center" wrapText="1"/>
      <protection locked="0"/>
    </xf>
    <xf numFmtId="1" fontId="0" fillId="2" borderId="11" xfId="4" applyNumberFormat="1" applyFont="1" applyFill="1" applyBorder="1" applyAlignment="1" applyProtection="1">
      <alignment horizontal="center" vertical="center" wrapText="1"/>
      <protection locked="0"/>
    </xf>
    <xf numFmtId="1" fontId="0" fillId="2" borderId="12" xfId="4" applyNumberFormat="1" applyFont="1" applyFill="1" applyBorder="1" applyAlignment="1" applyProtection="1">
      <alignment horizontal="center" vertical="center" wrapText="1"/>
      <protection locked="0"/>
    </xf>
    <xf numFmtId="0" fontId="22" fillId="0" borderId="13" xfId="0" applyFont="1" applyFill="1" applyBorder="1" applyAlignment="1" applyProtection="1">
      <alignment horizontal="center" vertical="center" wrapText="1"/>
      <protection locked="0"/>
    </xf>
    <xf numFmtId="0" fontId="0" fillId="2" borderId="5" xfId="0" applyFont="1" applyFill="1" applyBorder="1" applyAlignment="1" applyProtection="1">
      <alignment horizontal="center" vertical="center" wrapText="1"/>
      <protection locked="0"/>
    </xf>
    <xf numFmtId="0" fontId="0" fillId="2" borderId="6" xfId="0" applyFont="1" applyFill="1" applyBorder="1" applyAlignment="1" applyProtection="1">
      <alignment horizontal="center" vertical="center" wrapText="1"/>
      <protection locked="0"/>
    </xf>
    <xf numFmtId="0" fontId="0" fillId="2" borderId="7" xfId="0" applyFont="1" applyFill="1" applyBorder="1" applyAlignment="1" applyProtection="1">
      <alignment horizontal="center" vertical="center" wrapText="1"/>
      <protection locked="0"/>
    </xf>
    <xf numFmtId="9" fontId="0" fillId="0" borderId="13" xfId="0" applyNumberFormat="1" applyFont="1" applyFill="1" applyBorder="1" applyAlignment="1" applyProtection="1">
      <alignment horizontal="left" vertical="center"/>
      <protection locked="0"/>
    </xf>
    <xf numFmtId="1" fontId="0" fillId="2" borderId="12" xfId="0" applyNumberFormat="1" applyFont="1" applyFill="1" applyBorder="1" applyAlignment="1" applyProtection="1">
      <alignment horizontal="center" vertical="center" wrapText="1"/>
      <protection locked="0"/>
    </xf>
    <xf numFmtId="1" fontId="0" fillId="2" borderId="13" xfId="0" applyNumberFormat="1" applyFont="1" applyFill="1" applyBorder="1" applyAlignment="1" applyProtection="1">
      <alignment horizontal="center" vertical="center" wrapText="1"/>
      <protection locked="0"/>
    </xf>
    <xf numFmtId="166" fontId="0" fillId="0" borderId="13" xfId="0" applyNumberFormat="1" applyFont="1" applyFill="1" applyBorder="1" applyAlignment="1" applyProtection="1">
      <alignment horizontal="center" vertical="center" wrapText="1"/>
      <protection locked="0"/>
    </xf>
    <xf numFmtId="164" fontId="0" fillId="0" borderId="13" xfId="3" applyNumberFormat="1" applyFont="1" applyFill="1" applyBorder="1" applyAlignment="1" applyProtection="1">
      <alignment horizontal="center" vertical="center" wrapText="1"/>
      <protection locked="0"/>
    </xf>
    <xf numFmtId="164" fontId="0" fillId="0" borderId="1" xfId="3" applyNumberFormat="1" applyFont="1" applyFill="1" applyBorder="1" applyAlignment="1" applyProtection="1">
      <alignment horizontal="center" vertical="center" wrapText="1"/>
      <protection locked="0"/>
    </xf>
    <xf numFmtId="0" fontId="0" fillId="0" borderId="11" xfId="0" applyFont="1" applyBorder="1" applyAlignment="1">
      <alignment horizontal="left" vertical="center" wrapText="1"/>
    </xf>
    <xf numFmtId="0" fontId="0" fillId="0" borderId="13" xfId="0" applyFont="1" applyBorder="1" applyAlignment="1">
      <alignment horizontal="left" vertical="center" wrapText="1"/>
    </xf>
    <xf numFmtId="44" fontId="0" fillId="0" borderId="5" xfId="3" applyFont="1" applyFill="1" applyBorder="1" applyAlignment="1" applyProtection="1">
      <alignment horizontal="center" vertical="center" wrapText="1"/>
      <protection locked="0"/>
    </xf>
    <xf numFmtId="44" fontId="0" fillId="0" borderId="7" xfId="3" applyFont="1" applyFill="1" applyBorder="1" applyAlignment="1" applyProtection="1">
      <alignment horizontal="center" vertical="center" wrapText="1"/>
      <protection locked="0"/>
    </xf>
    <xf numFmtId="44" fontId="0" fillId="0" borderId="11" xfId="3" applyFont="1" applyFill="1" applyBorder="1" applyAlignment="1">
      <alignment horizontal="center" vertical="center"/>
    </xf>
    <xf numFmtId="44" fontId="0" fillId="0" borderId="13" xfId="3" applyFont="1" applyFill="1" applyBorder="1" applyAlignment="1">
      <alignment horizontal="center" vertical="center"/>
    </xf>
    <xf numFmtId="14" fontId="0" fillId="2" borderId="11" xfId="0" applyNumberFormat="1" applyFont="1" applyFill="1" applyBorder="1" applyAlignment="1" applyProtection="1">
      <alignment horizontal="center" vertical="center" wrapText="1"/>
      <protection locked="0"/>
    </xf>
    <xf numFmtId="14" fontId="0" fillId="2" borderId="13" xfId="0" applyNumberFormat="1" applyFont="1" applyFill="1" applyBorder="1" applyAlignment="1" applyProtection="1">
      <alignment horizontal="center" vertical="center" wrapText="1"/>
      <protection locked="0"/>
    </xf>
    <xf numFmtId="1" fontId="0" fillId="0" borderId="11" xfId="0" applyNumberFormat="1" applyFont="1" applyFill="1" applyBorder="1" applyAlignment="1" applyProtection="1">
      <alignment horizontal="center" vertical="center"/>
      <protection locked="0"/>
    </xf>
    <xf numFmtId="1" fontId="0" fillId="0" borderId="13" xfId="0" applyNumberFormat="1" applyFont="1" applyFill="1" applyBorder="1" applyAlignment="1" applyProtection="1">
      <alignment horizontal="center" vertical="center"/>
      <protection locked="0"/>
    </xf>
    <xf numFmtId="0" fontId="0" fillId="0" borderId="2" xfId="0" applyFont="1" applyFill="1" applyBorder="1" applyAlignment="1" applyProtection="1">
      <alignment horizontal="center" vertical="center" wrapText="1"/>
      <protection locked="0"/>
    </xf>
    <xf numFmtId="0" fontId="0" fillId="0" borderId="3" xfId="0" applyFont="1" applyFill="1" applyBorder="1" applyAlignment="1" applyProtection="1">
      <alignment horizontal="center" vertical="center" wrapText="1"/>
      <protection locked="0"/>
    </xf>
    <xf numFmtId="0" fontId="0" fillId="0" borderId="4" xfId="0" applyFont="1" applyFill="1" applyBorder="1" applyAlignment="1" applyProtection="1">
      <alignment horizontal="center" vertical="center" wrapText="1"/>
      <protection locked="0"/>
    </xf>
    <xf numFmtId="0" fontId="0" fillId="0" borderId="5" xfId="0" applyFont="1" applyFill="1" applyBorder="1" applyAlignment="1" applyProtection="1">
      <alignment horizontal="center" vertical="center" wrapText="1"/>
      <protection locked="0"/>
    </xf>
    <xf numFmtId="0" fontId="0" fillId="0" borderId="6" xfId="0" applyFont="1" applyFill="1" applyBorder="1" applyAlignment="1" applyProtection="1">
      <alignment horizontal="center" vertical="center" wrapText="1"/>
      <protection locked="0"/>
    </xf>
    <xf numFmtId="0" fontId="0" fillId="0" borderId="7" xfId="0" applyFont="1" applyFill="1" applyBorder="1" applyAlignment="1" applyProtection="1">
      <alignment horizontal="center" vertical="center" wrapText="1"/>
      <protection locked="0"/>
    </xf>
    <xf numFmtId="9" fontId="0" fillId="0" borderId="8" xfId="0" applyNumberFormat="1" applyFont="1" applyFill="1" applyBorder="1" applyAlignment="1" applyProtection="1">
      <alignment horizontal="left" vertical="center"/>
      <protection locked="0"/>
    </xf>
    <xf numFmtId="9" fontId="0" fillId="0" borderId="9" xfId="0" applyNumberFormat="1" applyFont="1" applyFill="1" applyBorder="1" applyAlignment="1" applyProtection="1">
      <alignment horizontal="left" vertical="center"/>
      <protection locked="0"/>
    </xf>
    <xf numFmtId="9" fontId="0" fillId="0" borderId="10" xfId="0" applyNumberFormat="1" applyFont="1" applyFill="1" applyBorder="1" applyAlignment="1" applyProtection="1">
      <alignment horizontal="left" vertical="center"/>
      <protection locked="0"/>
    </xf>
    <xf numFmtId="1" fontId="0" fillId="2" borderId="11" xfId="0" applyNumberFormat="1" applyFont="1" applyFill="1" applyBorder="1" applyAlignment="1" applyProtection="1">
      <alignment horizontal="center" vertical="center" wrapText="1"/>
      <protection locked="0"/>
    </xf>
    <xf numFmtId="164" fontId="0" fillId="0" borderId="11" xfId="3" applyNumberFormat="1" applyFont="1" applyFill="1" applyBorder="1" applyAlignment="1" applyProtection="1">
      <alignment horizontal="center" vertical="center" wrapText="1"/>
      <protection locked="0"/>
    </xf>
    <xf numFmtId="44" fontId="0" fillId="0" borderId="12" xfId="3" applyFont="1" applyFill="1" applyBorder="1" applyAlignment="1">
      <alignment horizontal="center" vertical="center"/>
    </xf>
    <xf numFmtId="0" fontId="0" fillId="0" borderId="1" xfId="0" applyFont="1" applyFill="1" applyBorder="1" applyAlignment="1">
      <alignment horizontal="center" vertical="center"/>
    </xf>
    <xf numFmtId="9" fontId="0" fillId="0" borderId="11" xfId="0" applyNumberFormat="1" applyFont="1" applyFill="1" applyBorder="1" applyAlignment="1" applyProtection="1">
      <alignment horizontal="left" vertical="center"/>
      <protection locked="0"/>
    </xf>
    <xf numFmtId="0" fontId="0" fillId="0" borderId="11" xfId="0" applyFont="1" applyFill="1" applyBorder="1" applyAlignment="1">
      <alignment horizontal="center" vertical="center"/>
    </xf>
    <xf numFmtId="1" fontId="0" fillId="0" borderId="11" xfId="0" applyNumberFormat="1" applyFont="1" applyFill="1" applyBorder="1" applyAlignment="1" applyProtection="1">
      <alignment horizontal="center" vertical="center" wrapText="1"/>
      <protection locked="0"/>
    </xf>
    <xf numFmtId="1" fontId="0" fillId="0" borderId="12" xfId="0" applyNumberFormat="1" applyFont="1" applyFill="1" applyBorder="1" applyAlignment="1" applyProtection="1">
      <alignment horizontal="center" vertical="center" wrapText="1"/>
      <protection locked="0"/>
    </xf>
    <xf numFmtId="0" fontId="31" fillId="0" borderId="8" xfId="0" applyFont="1" applyFill="1" applyBorder="1" applyAlignment="1" applyProtection="1">
      <alignment horizontal="center" vertical="center" wrapText="1"/>
      <protection locked="0"/>
    </xf>
    <xf numFmtId="0" fontId="0" fillId="0" borderId="0" xfId="0" applyFont="1" applyFill="1" applyAlignment="1">
      <alignment horizontal="center" vertical="center"/>
    </xf>
    <xf numFmtId="164" fontId="0" fillId="0" borderId="12" xfId="3" applyNumberFormat="1" applyFont="1" applyFill="1" applyBorder="1" applyAlignment="1" applyProtection="1">
      <alignment horizontal="center" vertical="center" wrapText="1"/>
      <protection locked="0"/>
    </xf>
    <xf numFmtId="0" fontId="0" fillId="0" borderId="0" xfId="0" applyFont="1" applyFill="1" applyBorder="1" applyAlignment="1" applyProtection="1">
      <alignment horizontal="center" vertical="center" wrapText="1"/>
      <protection locked="0"/>
    </xf>
    <xf numFmtId="0" fontId="0" fillId="0" borderId="15" xfId="0" applyFont="1" applyFill="1" applyBorder="1" applyAlignment="1" applyProtection="1">
      <alignment horizontal="center" vertical="center" wrapText="1"/>
      <protection locked="0"/>
    </xf>
    <xf numFmtId="0" fontId="33" fillId="0" borderId="0" xfId="0" applyFont="1" applyFill="1" applyBorder="1" applyAlignment="1">
      <alignment horizontal="center" vertical="center" wrapText="1"/>
    </xf>
    <xf numFmtId="44" fontId="0" fillId="0" borderId="1" xfId="3" applyFont="1" applyFill="1" applyBorder="1" applyAlignment="1" applyProtection="1">
      <alignment horizontal="center" vertical="center" wrapText="1"/>
      <protection locked="0"/>
    </xf>
    <xf numFmtId="9" fontId="0" fillId="0" borderId="1" xfId="0" applyNumberFormat="1" applyFont="1" applyFill="1" applyBorder="1" applyAlignment="1" applyProtection="1">
      <alignment horizontal="justify" vertical="center"/>
      <protection locked="0"/>
    </xf>
    <xf numFmtId="9" fontId="0" fillId="0" borderId="2" xfId="0" applyNumberFormat="1" applyFont="1" applyFill="1" applyBorder="1" applyAlignment="1" applyProtection="1">
      <alignment horizontal="justify" vertical="center"/>
      <protection locked="0"/>
    </xf>
    <xf numFmtId="9" fontId="0" fillId="0" borderId="3" xfId="0" applyNumberFormat="1" applyFont="1" applyFill="1" applyBorder="1" applyAlignment="1" applyProtection="1">
      <alignment horizontal="justify" vertical="center"/>
      <protection locked="0"/>
    </xf>
    <xf numFmtId="9" fontId="0" fillId="0" borderId="4" xfId="0" applyNumberFormat="1" applyFont="1" applyFill="1" applyBorder="1" applyAlignment="1" applyProtection="1">
      <alignment horizontal="justify" vertical="center"/>
      <protection locked="0"/>
    </xf>
    <xf numFmtId="9" fontId="0" fillId="0" borderId="8" xfId="0" applyNumberFormat="1" applyFont="1" applyFill="1" applyBorder="1" applyAlignment="1" applyProtection="1">
      <alignment horizontal="justify" vertical="center"/>
      <protection locked="0"/>
    </xf>
    <xf numFmtId="9" fontId="0" fillId="0" borderId="9" xfId="0" applyNumberFormat="1" applyFont="1" applyFill="1" applyBorder="1" applyAlignment="1" applyProtection="1">
      <alignment horizontal="justify" vertical="center"/>
      <protection locked="0"/>
    </xf>
    <xf numFmtId="9" fontId="0" fillId="0" borderId="10" xfId="0" applyNumberFormat="1" applyFont="1" applyFill="1" applyBorder="1" applyAlignment="1" applyProtection="1">
      <alignment horizontal="justify" vertical="center"/>
      <protection locked="0"/>
    </xf>
    <xf numFmtId="0" fontId="0" fillId="0" borderId="0" xfId="0" applyFont="1" applyFill="1" applyBorder="1" applyAlignment="1">
      <alignment horizontal="center"/>
    </xf>
    <xf numFmtId="0" fontId="0" fillId="0" borderId="0" xfId="0" applyFont="1" applyBorder="1" applyAlignment="1">
      <alignment horizontal="center" vertical="center"/>
    </xf>
    <xf numFmtId="0" fontId="0" fillId="0" borderId="14" xfId="0" applyFont="1" applyFill="1" applyBorder="1" applyAlignment="1" applyProtection="1">
      <alignment horizontal="center" vertical="center" wrapText="1"/>
      <protection locked="0"/>
    </xf>
    <xf numFmtId="0" fontId="0" fillId="0" borderId="11" xfId="0" applyFont="1" applyFill="1" applyBorder="1" applyAlignment="1" applyProtection="1">
      <alignment horizontal="center" vertical="center" wrapText="1"/>
      <protection locked="0"/>
    </xf>
    <xf numFmtId="0" fontId="0" fillId="0" borderId="12" xfId="0" applyFont="1" applyFill="1" applyBorder="1" applyAlignment="1" applyProtection="1">
      <alignment horizontal="center" vertical="center" wrapText="1"/>
      <protection locked="0"/>
    </xf>
    <xf numFmtId="14" fontId="0" fillId="0" borderId="13" xfId="0" applyNumberFormat="1" applyFont="1" applyFill="1" applyBorder="1" applyAlignment="1" applyProtection="1">
      <alignment horizontal="center" vertical="center" wrapText="1"/>
      <protection locked="0"/>
    </xf>
    <xf numFmtId="0" fontId="0" fillId="0" borderId="8"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10" xfId="0" applyFont="1" applyFill="1" applyBorder="1" applyAlignment="1">
      <alignment horizontal="left" vertical="center" wrapText="1"/>
    </xf>
    <xf numFmtId="9" fontId="0" fillId="0" borderId="1" xfId="0" applyNumberFormat="1" applyFont="1" applyFill="1" applyBorder="1" applyAlignment="1" applyProtection="1">
      <alignment horizontal="center" vertical="center"/>
      <protection locked="0"/>
    </xf>
    <xf numFmtId="44" fontId="0" fillId="0" borderId="0" xfId="3"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xf>
    <xf numFmtId="0" fontId="1" fillId="0" borderId="0" xfId="0" applyFont="1" applyFill="1" applyBorder="1" applyAlignment="1" applyProtection="1">
      <alignment horizontal="center"/>
      <protection locked="0"/>
    </xf>
    <xf numFmtId="0" fontId="1" fillId="0" borderId="14" xfId="0" applyFont="1" applyFill="1" applyBorder="1" applyAlignment="1" applyProtection="1">
      <alignment horizontal="center" vertical="center" wrapText="1"/>
      <protection locked="0"/>
    </xf>
    <xf numFmtId="0" fontId="21"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21" fillId="0" borderId="0" xfId="0" applyFont="1" applyFill="1" applyBorder="1" applyAlignment="1" applyProtection="1">
      <alignment horizontal="center" vertical="center" wrapText="1"/>
      <protection locked="0"/>
    </xf>
    <xf numFmtId="0" fontId="21" fillId="0" borderId="15" xfId="0" applyFont="1" applyFill="1" applyBorder="1" applyAlignment="1" applyProtection="1">
      <alignment horizontal="center" vertical="center" wrapText="1"/>
      <protection locked="0"/>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9" fontId="1" fillId="0" borderId="0"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0" fontId="1" fillId="0" borderId="0" xfId="0" applyFont="1" applyBorder="1" applyAlignment="1">
      <alignment horizontal="center" vertical="center"/>
    </xf>
    <xf numFmtId="0" fontId="9" fillId="0" borderId="2" xfId="0" applyFont="1" applyFill="1" applyBorder="1" applyAlignment="1" applyProtection="1">
      <alignment horizontal="left" vertical="center" wrapText="1"/>
      <protection locked="0"/>
    </xf>
    <xf numFmtId="0" fontId="9" fillId="0" borderId="3" xfId="0" applyFont="1" applyFill="1" applyBorder="1" applyAlignment="1" applyProtection="1">
      <alignment horizontal="left" vertical="center" wrapText="1"/>
      <protection locked="0"/>
    </xf>
    <xf numFmtId="0" fontId="9" fillId="0" borderId="2"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0" fillId="0" borderId="16"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2" fillId="0" borderId="17"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6" xfId="0" applyFont="1" applyFill="1" applyBorder="1" applyAlignment="1" applyProtection="1">
      <alignment horizontal="center" vertical="center"/>
      <protection locked="0"/>
    </xf>
    <xf numFmtId="0" fontId="21" fillId="0" borderId="9"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10"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 fillId="2" borderId="0"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0" fontId="9" fillId="2" borderId="0"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protection locked="0"/>
    </xf>
  </cellXfs>
  <cellStyles count="98">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xfId="53" builtinId="8" hidden="1"/>
    <cellStyle name="Hipervínculo" xfId="55" builtinId="8" hidden="1"/>
    <cellStyle name="Hipervínculo" xfId="57" builtinId="8" hidden="1"/>
    <cellStyle name="Hipervínculo" xfId="59"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xfId="94" builtinId="8" hidden="1"/>
    <cellStyle name="Hipervínculo" xfId="96" builtinId="8"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Hipervínculo visitado" xfId="54" builtinId="9" hidden="1"/>
    <cellStyle name="Hipervínculo visitado" xfId="56" builtinId="9" hidden="1"/>
    <cellStyle name="Hipervínculo visitado" xfId="58" builtinId="9" hidden="1"/>
    <cellStyle name="Hipervínculo visitado" xfId="60"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Hipervínculo visitado" xfId="95" builtinId="9" hidden="1"/>
    <cellStyle name="Hipervínculo visitado" xfId="97" builtinId="9" hidden="1"/>
    <cellStyle name="Millares [0]" xfId="4" builtinId="6"/>
    <cellStyle name="Moneda" xfId="3" builtinId="4"/>
    <cellStyle name="Normal" xfId="0" builtinId="0"/>
    <cellStyle name="Normal 2 2" xfId="1"/>
    <cellStyle name="Normal 3" xfId="2"/>
    <cellStyle name="Porcentaje" xfId="6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1254125</xdr:colOff>
      <xdr:row>3</xdr:row>
      <xdr:rowOff>429953</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219075"/>
          <a:ext cx="1111250" cy="107765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714381</xdr:colOff>
      <xdr:row>1</xdr:row>
      <xdr:rowOff>68355</xdr:rowOff>
    </xdr:from>
    <xdr:to>
      <xdr:col>2</xdr:col>
      <xdr:colOff>844649</xdr:colOff>
      <xdr:row>3</xdr:row>
      <xdr:rowOff>344677</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4081" y="220755"/>
          <a:ext cx="1133568" cy="962122"/>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LE-FT-15%20Plan%20de%20Accion_SCAD_22.06.2016%20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7"/>
  <sheetViews>
    <sheetView showGridLines="0" view="pageBreakPreview" topLeftCell="A22" zoomScale="85" zoomScaleNormal="60" zoomScaleSheetLayoutView="85" zoomScalePageLayoutView="60" workbookViewId="0">
      <selection activeCell="D14" sqref="D14:G14"/>
    </sheetView>
  </sheetViews>
  <sheetFormatPr baseColWidth="10" defaultColWidth="10.85546875" defaultRowHeight="12.75" x14ac:dyDescent="0.2"/>
  <cols>
    <col min="1" max="1" width="1.85546875" style="67" customWidth="1"/>
    <col min="2" max="2" width="9.42578125" style="67" customWidth="1"/>
    <col min="3" max="3" width="34.140625" style="67" customWidth="1"/>
    <col min="4" max="4" width="35.28515625" style="67" customWidth="1"/>
    <col min="5" max="5" width="16.7109375" style="67" customWidth="1"/>
    <col min="6" max="9" width="24.42578125" style="67" customWidth="1"/>
    <col min="10" max="10" width="14.85546875" style="67" customWidth="1"/>
    <col min="11" max="11" width="17.42578125" style="67" customWidth="1"/>
    <col min="12" max="12" width="12" style="76" customWidth="1"/>
    <col min="13" max="13" width="16.28515625" style="76" customWidth="1"/>
    <col min="14" max="14" width="21.42578125" style="76" customWidth="1"/>
    <col min="15" max="15" width="21" style="67" customWidth="1"/>
    <col min="16" max="16" width="2.28515625" style="67" customWidth="1"/>
    <col min="17" max="16384" width="10.85546875" style="67"/>
  </cols>
  <sheetData>
    <row r="2" spans="1:16" ht="27.75" customHeight="1" x14ac:dyDescent="0.2">
      <c r="B2" s="200"/>
      <c r="C2" s="200"/>
      <c r="D2" s="201" t="s">
        <v>52</v>
      </c>
      <c r="E2" s="202"/>
      <c r="F2" s="202"/>
      <c r="G2" s="202"/>
      <c r="H2" s="202"/>
      <c r="I2" s="202"/>
      <c r="J2" s="202"/>
      <c r="K2" s="202"/>
      <c r="L2" s="202"/>
      <c r="M2" s="203"/>
      <c r="N2" s="68" t="s">
        <v>1</v>
      </c>
      <c r="O2" s="68" t="s">
        <v>2</v>
      </c>
    </row>
    <row r="3" spans="1:16" ht="27.75" customHeight="1" x14ac:dyDescent="0.2">
      <c r="B3" s="200"/>
      <c r="C3" s="200"/>
      <c r="D3" s="204"/>
      <c r="E3" s="205"/>
      <c r="F3" s="205"/>
      <c r="G3" s="205"/>
      <c r="H3" s="205"/>
      <c r="I3" s="205"/>
      <c r="J3" s="205"/>
      <c r="K3" s="205"/>
      <c r="L3" s="205"/>
      <c r="M3" s="206"/>
      <c r="N3" s="68" t="s">
        <v>3</v>
      </c>
      <c r="O3" s="68">
        <v>3</v>
      </c>
    </row>
    <row r="4" spans="1:16" ht="37.5" customHeight="1" x14ac:dyDescent="0.2">
      <c r="B4" s="200"/>
      <c r="C4" s="200"/>
      <c r="D4" s="207" t="s">
        <v>4</v>
      </c>
      <c r="E4" s="208"/>
      <c r="F4" s="208"/>
      <c r="G4" s="208"/>
      <c r="H4" s="208"/>
      <c r="I4" s="208"/>
      <c r="J4" s="208"/>
      <c r="K4" s="208"/>
      <c r="L4" s="208"/>
      <c r="M4" s="209"/>
      <c r="N4" s="69" t="s">
        <v>5</v>
      </c>
      <c r="O4" s="70">
        <v>42536</v>
      </c>
    </row>
    <row r="5" spans="1:16" ht="16.5" customHeight="1" x14ac:dyDescent="0.2">
      <c r="A5" s="71"/>
      <c r="B5" s="72"/>
      <c r="C5" s="72"/>
      <c r="D5" s="73"/>
      <c r="E5" s="73"/>
      <c r="F5" s="73"/>
      <c r="G5" s="73"/>
      <c r="H5" s="73"/>
      <c r="I5" s="73"/>
      <c r="J5" s="73"/>
      <c r="K5" s="73"/>
      <c r="L5" s="74"/>
      <c r="M5" s="74"/>
      <c r="N5" s="74"/>
      <c r="O5" s="74"/>
      <c r="P5" s="71"/>
    </row>
    <row r="6" spans="1:16" ht="26.25" x14ac:dyDescent="0.2">
      <c r="B6" s="210" t="s">
        <v>6</v>
      </c>
      <c r="C6" s="210"/>
      <c r="D6" s="210"/>
      <c r="E6" s="210"/>
      <c r="F6" s="210"/>
      <c r="G6" s="210"/>
      <c r="H6" s="210"/>
      <c r="I6" s="210"/>
      <c r="J6" s="210"/>
      <c r="K6" s="210"/>
      <c r="L6" s="210"/>
      <c r="M6" s="210"/>
      <c r="N6" s="210"/>
      <c r="O6" s="210"/>
    </row>
    <row r="7" spans="1:16" ht="30.75" customHeight="1" x14ac:dyDescent="0.2">
      <c r="B7" s="211" t="s">
        <v>7</v>
      </c>
      <c r="C7" s="211"/>
      <c r="D7" s="212" t="s">
        <v>100</v>
      </c>
      <c r="E7" s="213"/>
      <c r="F7" s="213"/>
      <c r="G7" s="214"/>
      <c r="H7" s="215" t="s">
        <v>17</v>
      </c>
      <c r="I7" s="216"/>
      <c r="J7" s="212" t="s">
        <v>95</v>
      </c>
      <c r="K7" s="213"/>
      <c r="L7" s="213"/>
      <c r="M7" s="213"/>
      <c r="N7" s="213"/>
      <c r="O7" s="214"/>
    </row>
    <row r="8" spans="1:16" ht="39" customHeight="1" x14ac:dyDescent="0.2">
      <c r="B8" s="215" t="s">
        <v>8</v>
      </c>
      <c r="C8" s="217"/>
      <c r="D8" s="212" t="s">
        <v>101</v>
      </c>
      <c r="E8" s="213"/>
      <c r="F8" s="213"/>
      <c r="G8" s="214"/>
      <c r="H8" s="215" t="s">
        <v>18</v>
      </c>
      <c r="I8" s="217"/>
      <c r="J8" s="218" t="s">
        <v>94</v>
      </c>
      <c r="K8" s="219"/>
      <c r="L8" s="219"/>
      <c r="M8" s="219"/>
      <c r="N8" s="219"/>
      <c r="O8" s="220"/>
    </row>
    <row r="9" spans="1:16" ht="71.25" customHeight="1" x14ac:dyDescent="0.2">
      <c r="B9" s="211" t="s">
        <v>9</v>
      </c>
      <c r="C9" s="211"/>
      <c r="D9" s="212" t="s">
        <v>102</v>
      </c>
      <c r="E9" s="213"/>
      <c r="F9" s="213"/>
      <c r="G9" s="214"/>
      <c r="H9" s="215" t="s">
        <v>96</v>
      </c>
      <c r="I9" s="217"/>
      <c r="J9" s="212" t="s">
        <v>97</v>
      </c>
      <c r="K9" s="213"/>
      <c r="L9" s="213"/>
      <c r="M9" s="213"/>
      <c r="N9" s="213"/>
      <c r="O9" s="214"/>
    </row>
    <row r="10" spans="1:16" ht="67.5" customHeight="1" x14ac:dyDescent="0.2">
      <c r="B10" s="215" t="s">
        <v>10</v>
      </c>
      <c r="C10" s="217"/>
      <c r="D10" s="212" t="s">
        <v>103</v>
      </c>
      <c r="E10" s="213"/>
      <c r="F10" s="213"/>
      <c r="G10" s="214"/>
      <c r="H10" s="215" t="s">
        <v>91</v>
      </c>
      <c r="I10" s="216"/>
      <c r="J10" s="212" t="s">
        <v>93</v>
      </c>
      <c r="K10" s="213"/>
      <c r="L10" s="213"/>
      <c r="M10" s="213"/>
      <c r="N10" s="213"/>
      <c r="O10" s="214"/>
    </row>
    <row r="11" spans="1:16" ht="60.75" customHeight="1" x14ac:dyDescent="0.2">
      <c r="B11" s="211" t="s">
        <v>217</v>
      </c>
      <c r="C11" s="211"/>
      <c r="D11" s="212" t="s">
        <v>104</v>
      </c>
      <c r="E11" s="213"/>
      <c r="F11" s="213"/>
      <c r="G11" s="214"/>
      <c r="H11" s="215" t="s">
        <v>89</v>
      </c>
      <c r="I11" s="216"/>
      <c r="J11" s="212" t="s">
        <v>90</v>
      </c>
      <c r="K11" s="213"/>
      <c r="L11" s="213"/>
      <c r="M11" s="213"/>
      <c r="N11" s="213"/>
      <c r="O11" s="214"/>
    </row>
    <row r="12" spans="1:16" ht="69" customHeight="1" x14ac:dyDescent="0.2">
      <c r="B12" s="215" t="s">
        <v>12</v>
      </c>
      <c r="C12" s="217"/>
      <c r="D12" s="212" t="s">
        <v>105</v>
      </c>
      <c r="E12" s="213"/>
      <c r="F12" s="213"/>
      <c r="G12" s="214"/>
      <c r="H12" s="215" t="s">
        <v>23</v>
      </c>
      <c r="I12" s="216"/>
      <c r="J12" s="212" t="s">
        <v>211</v>
      </c>
      <c r="K12" s="213"/>
      <c r="L12" s="213"/>
      <c r="M12" s="213"/>
      <c r="N12" s="213"/>
      <c r="O12" s="214"/>
    </row>
    <row r="13" spans="1:16" ht="63" customHeight="1" x14ac:dyDescent="0.2">
      <c r="A13" s="71"/>
      <c r="B13" s="215" t="s">
        <v>13</v>
      </c>
      <c r="C13" s="217"/>
      <c r="D13" s="212" t="s">
        <v>106</v>
      </c>
      <c r="E13" s="213"/>
      <c r="F13" s="213"/>
      <c r="G13" s="214"/>
      <c r="H13" s="215" t="s">
        <v>24</v>
      </c>
      <c r="I13" s="216"/>
      <c r="J13" s="212" t="s">
        <v>92</v>
      </c>
      <c r="K13" s="213"/>
      <c r="L13" s="213"/>
      <c r="M13" s="213"/>
      <c r="N13" s="213"/>
      <c r="O13" s="214"/>
      <c r="P13" s="71"/>
    </row>
    <row r="14" spans="1:16" ht="43.5" customHeight="1" x14ac:dyDescent="0.2">
      <c r="A14" s="75"/>
      <c r="B14" s="215" t="s">
        <v>14</v>
      </c>
      <c r="C14" s="217"/>
      <c r="D14" s="218" t="s">
        <v>212</v>
      </c>
      <c r="E14" s="219"/>
      <c r="F14" s="219"/>
      <c r="G14" s="220"/>
      <c r="H14" s="215" t="s">
        <v>98</v>
      </c>
      <c r="I14" s="216"/>
      <c r="J14" s="212" t="s">
        <v>119</v>
      </c>
      <c r="K14" s="213"/>
      <c r="L14" s="213"/>
      <c r="M14" s="213"/>
      <c r="N14" s="213"/>
      <c r="O14" s="214"/>
      <c r="P14" s="75"/>
    </row>
    <row r="15" spans="1:16" ht="43.5" customHeight="1" x14ac:dyDescent="0.2">
      <c r="B15" s="215" t="s">
        <v>15</v>
      </c>
      <c r="C15" s="217"/>
      <c r="D15" s="221" t="s">
        <v>107</v>
      </c>
      <c r="E15" s="222"/>
      <c r="F15" s="222"/>
      <c r="G15" s="223"/>
      <c r="H15" s="215" t="s">
        <v>86</v>
      </c>
      <c r="I15" s="216"/>
      <c r="J15" s="212" t="s">
        <v>213</v>
      </c>
      <c r="K15" s="213"/>
      <c r="L15" s="213"/>
      <c r="M15" s="213"/>
      <c r="N15" s="213"/>
      <c r="O15" s="214"/>
    </row>
    <row r="16" spans="1:16" ht="43.5" customHeight="1" x14ac:dyDescent="0.2">
      <c r="B16" s="215" t="s">
        <v>16</v>
      </c>
      <c r="C16" s="217"/>
      <c r="D16" s="221" t="s">
        <v>108</v>
      </c>
      <c r="E16" s="222"/>
      <c r="F16" s="222"/>
      <c r="G16" s="223"/>
      <c r="H16" s="215" t="s">
        <v>87</v>
      </c>
      <c r="I16" s="216"/>
      <c r="J16" s="212" t="s">
        <v>120</v>
      </c>
      <c r="K16" s="213"/>
      <c r="L16" s="213"/>
      <c r="M16" s="213"/>
      <c r="N16" s="213"/>
      <c r="O16" s="214"/>
    </row>
    <row r="17" spans="8:15" ht="32.25" customHeight="1" x14ac:dyDescent="0.2">
      <c r="H17" s="215" t="s">
        <v>88</v>
      </c>
      <c r="I17" s="216"/>
      <c r="J17" s="212" t="s">
        <v>99</v>
      </c>
      <c r="K17" s="213"/>
      <c r="L17" s="213"/>
      <c r="M17" s="213"/>
      <c r="N17" s="213"/>
      <c r="O17" s="214"/>
    </row>
  </sheetData>
  <sheetProtection formatCells="0" formatRows="0" insertRows="0" deleteRows="0"/>
  <mergeCells count="46">
    <mergeCell ref="B16:C16"/>
    <mergeCell ref="D16:G16"/>
    <mergeCell ref="H16:I16"/>
    <mergeCell ref="J16:O16"/>
    <mergeCell ref="H17:I17"/>
    <mergeCell ref="J17:O17"/>
    <mergeCell ref="B14:C14"/>
    <mergeCell ref="D14:G14"/>
    <mergeCell ref="H14:I14"/>
    <mergeCell ref="J14:O14"/>
    <mergeCell ref="B15:C15"/>
    <mergeCell ref="D15:G15"/>
    <mergeCell ref="H15:I15"/>
    <mergeCell ref="J15:O15"/>
    <mergeCell ref="B12:C12"/>
    <mergeCell ref="D12:G12"/>
    <mergeCell ref="H12:I12"/>
    <mergeCell ref="J12:O12"/>
    <mergeCell ref="B13:C13"/>
    <mergeCell ref="D13:G13"/>
    <mergeCell ref="H13:I13"/>
    <mergeCell ref="J13:O13"/>
    <mergeCell ref="B10:C10"/>
    <mergeCell ref="D10:G10"/>
    <mergeCell ref="H10:I10"/>
    <mergeCell ref="J10:O10"/>
    <mergeCell ref="B11:C11"/>
    <mergeCell ref="D11:G11"/>
    <mergeCell ref="H11:I11"/>
    <mergeCell ref="J11:O11"/>
    <mergeCell ref="B8:C8"/>
    <mergeCell ref="D8:G8"/>
    <mergeCell ref="H8:I8"/>
    <mergeCell ref="J8:O8"/>
    <mergeCell ref="B9:C9"/>
    <mergeCell ref="D9:G9"/>
    <mergeCell ref="H9:I9"/>
    <mergeCell ref="J9:O9"/>
    <mergeCell ref="B2:C4"/>
    <mergeCell ref="D2:M3"/>
    <mergeCell ref="D4:M4"/>
    <mergeCell ref="B6:O6"/>
    <mergeCell ref="B7:C7"/>
    <mergeCell ref="D7:G7"/>
    <mergeCell ref="H7:I7"/>
    <mergeCell ref="J7:O7"/>
  </mergeCells>
  <printOptions horizontalCentered="1" verticalCentered="1"/>
  <pageMargins left="0.47244094488188981" right="0.39370078740157483" top="0.27559055118110237" bottom="0.39370078740157483" header="0" footer="0"/>
  <pageSetup paperSize="14" scale="52" orientation="landscape" horizontalDpi="4294967294" verticalDpi="4294967294" r:id="rId1"/>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66FF"/>
  </sheetPr>
  <dimension ref="A2:BP163"/>
  <sheetViews>
    <sheetView showGridLines="0" tabSelected="1" view="pageBreakPreview" zoomScale="70" zoomScaleNormal="70" zoomScaleSheetLayoutView="95" zoomScalePageLayoutView="70" workbookViewId="0">
      <selection activeCell="E12" sqref="E12:M12"/>
    </sheetView>
  </sheetViews>
  <sheetFormatPr baseColWidth="10" defaultColWidth="10.85546875" defaultRowHeight="12.75" x14ac:dyDescent="0.2"/>
  <cols>
    <col min="1" max="1" width="1.85546875" style="1" customWidth="1"/>
    <col min="2" max="2" width="13.140625" style="1" customWidth="1"/>
    <col min="3" max="3" width="20.7109375" style="1" customWidth="1"/>
    <col min="4" max="4" width="11.7109375" style="1" customWidth="1"/>
    <col min="5" max="5" width="14.42578125" style="1" customWidth="1"/>
    <col min="6" max="6" width="16.7109375" style="1" customWidth="1"/>
    <col min="7" max="10" width="24.42578125" style="1" customWidth="1"/>
    <col min="11" max="12" width="14.85546875" style="1" hidden="1" customWidth="1"/>
    <col min="13" max="13" width="25.140625" style="1" customWidth="1"/>
    <col min="14" max="14" width="12" style="8" customWidth="1"/>
    <col min="15" max="15" width="26.42578125" style="32" customWidth="1"/>
    <col min="16" max="16" width="27.85546875" style="32" customWidth="1"/>
    <col min="17" max="17" width="12.85546875" style="8" customWidth="1"/>
    <col min="18" max="18" width="12.85546875" style="1" customWidth="1"/>
    <col min="19" max="19" width="1.42578125" style="1" customWidth="1"/>
    <col min="20" max="20" width="8" style="8" customWidth="1"/>
    <col min="21" max="21" width="14.28515625" style="8" customWidth="1"/>
    <col min="22" max="22" width="38.140625" style="1" customWidth="1"/>
    <col min="23" max="23" width="24.28515625" style="1" customWidth="1"/>
    <col min="24" max="24" width="15.42578125" style="1" customWidth="1"/>
    <col min="25" max="25" width="27.140625" style="1" customWidth="1"/>
    <col min="26" max="26" width="1.42578125" style="1" customWidth="1"/>
    <col min="69" max="16384" width="10.85546875" style="1"/>
  </cols>
  <sheetData>
    <row r="2" spans="1:68" ht="27.75" customHeight="1" x14ac:dyDescent="0.2">
      <c r="B2" s="233"/>
      <c r="C2" s="233"/>
      <c r="D2" s="234" t="s">
        <v>0</v>
      </c>
      <c r="E2" s="234"/>
      <c r="F2" s="234"/>
      <c r="G2" s="234"/>
      <c r="H2" s="234"/>
      <c r="I2" s="234"/>
      <c r="J2" s="234"/>
      <c r="K2" s="234"/>
      <c r="L2" s="234"/>
      <c r="M2" s="234"/>
      <c r="N2" s="234"/>
      <c r="O2" s="234"/>
      <c r="P2" s="234"/>
      <c r="Q2" s="234"/>
      <c r="R2" s="234"/>
      <c r="S2" s="234"/>
      <c r="T2" s="234"/>
      <c r="U2" s="234"/>
      <c r="V2" s="234"/>
      <c r="W2" s="234"/>
      <c r="X2" s="77" t="s">
        <v>1</v>
      </c>
      <c r="Y2" s="77" t="s">
        <v>2</v>
      </c>
    </row>
    <row r="3" spans="1:68" ht="27.75" customHeight="1" x14ac:dyDescent="0.2">
      <c r="B3" s="233"/>
      <c r="C3" s="233"/>
      <c r="D3" s="234"/>
      <c r="E3" s="234"/>
      <c r="F3" s="234"/>
      <c r="G3" s="234"/>
      <c r="H3" s="234"/>
      <c r="I3" s="234"/>
      <c r="J3" s="234"/>
      <c r="K3" s="234"/>
      <c r="L3" s="234"/>
      <c r="M3" s="234"/>
      <c r="N3" s="234"/>
      <c r="O3" s="234"/>
      <c r="P3" s="234"/>
      <c r="Q3" s="234"/>
      <c r="R3" s="234"/>
      <c r="S3" s="234"/>
      <c r="T3" s="234"/>
      <c r="U3" s="234"/>
      <c r="V3" s="234"/>
      <c r="W3" s="234"/>
      <c r="X3" s="77" t="s">
        <v>3</v>
      </c>
      <c r="Y3" s="77">
        <v>3</v>
      </c>
    </row>
    <row r="4" spans="1:68" ht="32.1" customHeight="1" x14ac:dyDescent="0.2">
      <c r="B4" s="233"/>
      <c r="C4" s="233"/>
      <c r="D4" s="235" t="s">
        <v>4</v>
      </c>
      <c r="E4" s="235"/>
      <c r="F4" s="235"/>
      <c r="G4" s="235"/>
      <c r="H4" s="235"/>
      <c r="I4" s="235"/>
      <c r="J4" s="235"/>
      <c r="K4" s="235"/>
      <c r="L4" s="235"/>
      <c r="M4" s="235"/>
      <c r="N4" s="235"/>
      <c r="O4" s="235"/>
      <c r="P4" s="235"/>
      <c r="Q4" s="235"/>
      <c r="R4" s="235"/>
      <c r="S4" s="235"/>
      <c r="T4" s="235"/>
      <c r="U4" s="235"/>
      <c r="V4" s="235"/>
      <c r="W4" s="235"/>
      <c r="X4" s="78" t="s">
        <v>5</v>
      </c>
      <c r="Y4" s="79">
        <v>42536</v>
      </c>
    </row>
    <row r="5" spans="1:68" ht="8.25" customHeight="1" x14ac:dyDescent="0.2">
      <c r="A5" s="2"/>
      <c r="B5" s="3"/>
      <c r="C5" s="3"/>
      <c r="D5" s="3"/>
      <c r="E5" s="4"/>
      <c r="F5" s="4"/>
      <c r="G5" s="4"/>
      <c r="H5" s="4"/>
      <c r="I5" s="4"/>
      <c r="J5" s="4"/>
      <c r="K5" s="4"/>
      <c r="L5" s="4"/>
      <c r="M5" s="4"/>
      <c r="N5" s="5"/>
      <c r="O5" s="30"/>
      <c r="P5" s="30"/>
      <c r="Q5" s="5"/>
      <c r="R5" s="5"/>
      <c r="S5" s="2"/>
      <c r="T5" s="80"/>
      <c r="U5" s="81"/>
      <c r="V5" s="81"/>
      <c r="W5" s="81"/>
      <c r="X5" s="81"/>
      <c r="Y5" s="81"/>
    </row>
    <row r="6" spans="1:68" ht="26.25" customHeight="1" x14ac:dyDescent="0.2">
      <c r="B6" s="236" t="s">
        <v>6</v>
      </c>
      <c r="C6" s="237"/>
      <c r="D6" s="237"/>
      <c r="E6" s="237"/>
      <c r="F6" s="237"/>
      <c r="G6" s="237"/>
      <c r="H6" s="237"/>
      <c r="I6" s="237"/>
      <c r="J6" s="237"/>
      <c r="K6" s="237"/>
      <c r="L6" s="237"/>
      <c r="M6" s="237"/>
      <c r="N6" s="237"/>
      <c r="O6" s="237"/>
      <c r="P6" s="237"/>
      <c r="Q6" s="237"/>
      <c r="R6" s="237"/>
      <c r="S6" s="237"/>
      <c r="T6" s="237"/>
      <c r="U6" s="237"/>
      <c r="V6" s="237"/>
      <c r="W6" s="237"/>
      <c r="X6" s="237"/>
      <c r="Y6" s="237"/>
    </row>
    <row r="7" spans="1:68" ht="28.5" customHeight="1" x14ac:dyDescent="0.2">
      <c r="B7" s="224" t="s">
        <v>7</v>
      </c>
      <c r="C7" s="225"/>
      <c r="D7" s="226"/>
      <c r="E7" s="227" t="s">
        <v>37</v>
      </c>
      <c r="F7" s="227"/>
      <c r="G7" s="227"/>
      <c r="H7" s="227"/>
      <c r="I7" s="227"/>
      <c r="J7" s="227"/>
      <c r="K7" s="227"/>
      <c r="L7" s="227"/>
      <c r="M7" s="227"/>
      <c r="N7" s="228" t="s">
        <v>8</v>
      </c>
      <c r="O7" s="228"/>
      <c r="P7" s="228"/>
      <c r="Q7" s="229" t="s">
        <v>76</v>
      </c>
      <c r="R7" s="229"/>
      <c r="S7" s="229"/>
      <c r="T7" s="229"/>
      <c r="U7" s="229"/>
      <c r="V7" s="229"/>
      <c r="W7" s="229"/>
      <c r="X7" s="229"/>
      <c r="Y7" s="229"/>
    </row>
    <row r="8" spans="1:68" ht="28.5" customHeight="1" x14ac:dyDescent="0.2">
      <c r="B8" s="224" t="s">
        <v>9</v>
      </c>
      <c r="C8" s="225"/>
      <c r="D8" s="226"/>
      <c r="E8" s="227" t="s">
        <v>39</v>
      </c>
      <c r="F8" s="227"/>
      <c r="G8" s="227"/>
      <c r="H8" s="227"/>
      <c r="I8" s="227"/>
      <c r="J8" s="227"/>
      <c r="K8" s="227"/>
      <c r="L8" s="227"/>
      <c r="M8" s="227"/>
      <c r="N8" s="228" t="s">
        <v>10</v>
      </c>
      <c r="O8" s="228"/>
      <c r="P8" s="228"/>
      <c r="Q8" s="229" t="s">
        <v>42</v>
      </c>
      <c r="R8" s="229"/>
      <c r="S8" s="229"/>
      <c r="T8" s="229"/>
      <c r="U8" s="229"/>
      <c r="V8" s="229"/>
      <c r="W8" s="229"/>
      <c r="X8" s="229"/>
      <c r="Y8" s="229"/>
    </row>
    <row r="9" spans="1:68" ht="28.5" customHeight="1" x14ac:dyDescent="0.2">
      <c r="B9" s="230" t="s">
        <v>11</v>
      </c>
      <c r="C9" s="231"/>
      <c r="D9" s="232"/>
      <c r="E9" s="227" t="s">
        <v>45</v>
      </c>
      <c r="F9" s="227"/>
      <c r="G9" s="227"/>
      <c r="H9" s="227"/>
      <c r="I9" s="227"/>
      <c r="J9" s="227"/>
      <c r="K9" s="227"/>
      <c r="L9" s="227"/>
      <c r="M9" s="227"/>
      <c r="N9" s="228" t="s">
        <v>12</v>
      </c>
      <c r="O9" s="228"/>
      <c r="P9" s="228"/>
      <c r="Q9" s="229" t="s">
        <v>50</v>
      </c>
      <c r="R9" s="229"/>
      <c r="S9" s="229"/>
      <c r="T9" s="229"/>
      <c r="U9" s="229"/>
      <c r="V9" s="229"/>
      <c r="W9" s="229"/>
      <c r="X9" s="229"/>
      <c r="Y9" s="229"/>
    </row>
    <row r="10" spans="1:68" ht="173.25" customHeight="1" x14ac:dyDescent="0.2">
      <c r="B10" s="224" t="s">
        <v>13</v>
      </c>
      <c r="C10" s="225"/>
      <c r="D10" s="226"/>
      <c r="E10" s="227" t="s">
        <v>184</v>
      </c>
      <c r="F10" s="227"/>
      <c r="G10" s="227"/>
      <c r="H10" s="227"/>
      <c r="I10" s="227"/>
      <c r="J10" s="227"/>
      <c r="K10" s="227"/>
      <c r="L10" s="227"/>
      <c r="M10" s="227"/>
      <c r="N10" s="228" t="s">
        <v>55</v>
      </c>
      <c r="O10" s="228"/>
      <c r="P10" s="228"/>
      <c r="Q10" s="242" t="s">
        <v>226</v>
      </c>
      <c r="R10" s="243"/>
      <c r="S10" s="243"/>
      <c r="T10" s="243"/>
      <c r="U10" s="243"/>
      <c r="V10" s="243"/>
      <c r="W10" s="243"/>
      <c r="X10" s="243"/>
      <c r="Y10" s="244"/>
    </row>
    <row r="11" spans="1:68" ht="28.5" customHeight="1" x14ac:dyDescent="0.2">
      <c r="B11" s="224" t="s">
        <v>15</v>
      </c>
      <c r="C11" s="225"/>
      <c r="D11" s="226"/>
      <c r="E11" s="227" t="s">
        <v>78</v>
      </c>
      <c r="F11" s="227"/>
      <c r="G11" s="227"/>
      <c r="H11" s="227"/>
      <c r="I11" s="227"/>
      <c r="J11" s="227"/>
      <c r="K11" s="227"/>
      <c r="L11" s="227"/>
      <c r="M11" s="227"/>
      <c r="N11" s="228" t="s">
        <v>56</v>
      </c>
      <c r="O11" s="228"/>
      <c r="P11" s="228"/>
      <c r="Q11" s="229">
        <v>2016</v>
      </c>
      <c r="R11" s="229"/>
      <c r="S11" s="229"/>
      <c r="T11" s="229"/>
      <c r="U11" s="229"/>
      <c r="V11" s="229"/>
      <c r="W11" s="229"/>
      <c r="X11" s="229"/>
      <c r="Y11" s="229"/>
    </row>
    <row r="12" spans="1:68" ht="76.5" customHeight="1" x14ac:dyDescent="0.2">
      <c r="B12" s="224" t="s">
        <v>17</v>
      </c>
      <c r="C12" s="225"/>
      <c r="D12" s="226"/>
      <c r="E12" s="227" t="s">
        <v>54</v>
      </c>
      <c r="F12" s="227"/>
      <c r="G12" s="227"/>
      <c r="H12" s="227"/>
      <c r="I12" s="227"/>
      <c r="J12" s="227"/>
      <c r="K12" s="227"/>
      <c r="L12" s="227"/>
      <c r="M12" s="227"/>
      <c r="N12" s="228" t="s">
        <v>18</v>
      </c>
      <c r="O12" s="228"/>
      <c r="P12" s="228"/>
      <c r="Q12" s="238" t="s">
        <v>185</v>
      </c>
      <c r="R12" s="238"/>
      <c r="S12" s="238"/>
      <c r="T12" s="238"/>
      <c r="U12" s="238"/>
      <c r="V12" s="238"/>
      <c r="W12" s="238"/>
      <c r="X12" s="238"/>
      <c r="Y12" s="238"/>
    </row>
    <row r="13" spans="1:68" ht="12" customHeight="1" x14ac:dyDescent="0.2">
      <c r="A13" s="2"/>
      <c r="B13" s="3"/>
      <c r="C13" s="3"/>
      <c r="D13" s="3"/>
      <c r="E13" s="4"/>
      <c r="F13" s="4"/>
      <c r="G13" s="4"/>
      <c r="H13" s="4"/>
      <c r="I13" s="4"/>
      <c r="J13" s="4"/>
      <c r="K13" s="4"/>
      <c r="L13" s="4"/>
      <c r="M13" s="4"/>
      <c r="N13" s="5"/>
      <c r="P13" s="30"/>
      <c r="Q13" s="5"/>
      <c r="R13" s="5"/>
      <c r="S13" s="2"/>
      <c r="T13" s="80"/>
      <c r="U13" s="80"/>
      <c r="V13" s="80"/>
      <c r="W13" s="80"/>
      <c r="X13" s="80"/>
      <c r="Y13" s="80"/>
    </row>
    <row r="14" spans="1:68" ht="30" customHeight="1" x14ac:dyDescent="0.2">
      <c r="B14" s="239" t="s">
        <v>19</v>
      </c>
      <c r="C14" s="240"/>
      <c r="D14" s="240"/>
      <c r="E14" s="240"/>
      <c r="F14" s="240"/>
      <c r="G14" s="240"/>
      <c r="H14" s="240"/>
      <c r="I14" s="240"/>
      <c r="J14" s="240"/>
      <c r="K14" s="240"/>
      <c r="L14" s="240"/>
      <c r="M14" s="240"/>
      <c r="N14" s="240"/>
      <c r="O14" s="240"/>
      <c r="P14" s="240"/>
      <c r="Q14" s="240"/>
      <c r="R14" s="241"/>
      <c r="S14" s="6"/>
      <c r="T14" s="239" t="s">
        <v>219</v>
      </c>
      <c r="U14" s="240"/>
      <c r="V14" s="240"/>
      <c r="W14" s="240"/>
      <c r="X14" s="240"/>
      <c r="Y14" s="241"/>
    </row>
    <row r="15" spans="1:68" ht="29.1" customHeight="1" x14ac:dyDescent="0.2">
      <c r="A15" s="6"/>
      <c r="B15" s="239" t="s">
        <v>131</v>
      </c>
      <c r="C15" s="240"/>
      <c r="D15" s="240"/>
      <c r="E15" s="240"/>
      <c r="F15" s="240"/>
      <c r="G15" s="240"/>
      <c r="H15" s="240"/>
      <c r="I15" s="240"/>
      <c r="J15" s="240"/>
      <c r="K15" s="240"/>
      <c r="L15" s="240"/>
      <c r="M15" s="240"/>
      <c r="N15" s="240"/>
      <c r="O15" s="240"/>
      <c r="P15" s="240"/>
      <c r="Q15" s="240"/>
      <c r="R15" s="241"/>
      <c r="S15" s="6"/>
      <c r="T15" s="245" t="s">
        <v>220</v>
      </c>
      <c r="U15" s="246"/>
      <c r="V15" s="251" t="s">
        <v>221</v>
      </c>
      <c r="W15" s="251" t="s">
        <v>222</v>
      </c>
      <c r="X15" s="251" t="s">
        <v>223</v>
      </c>
      <c r="Y15" s="251" t="s">
        <v>224</v>
      </c>
      <c r="Z15" s="6"/>
    </row>
    <row r="16" spans="1:68" s="7" customFormat="1" ht="15" x14ac:dyDescent="0.2">
      <c r="A16" s="6"/>
      <c r="B16" s="254" t="s">
        <v>20</v>
      </c>
      <c r="C16" s="255" t="s">
        <v>21</v>
      </c>
      <c r="D16" s="256"/>
      <c r="E16" s="257"/>
      <c r="F16" s="261" t="s">
        <v>22</v>
      </c>
      <c r="G16" s="262" t="s">
        <v>23</v>
      </c>
      <c r="H16" s="263"/>
      <c r="I16" s="263"/>
      <c r="J16" s="264"/>
      <c r="K16" s="276" t="s">
        <v>24</v>
      </c>
      <c r="L16" s="276"/>
      <c r="M16" s="261" t="s">
        <v>25</v>
      </c>
      <c r="N16" s="254" t="s">
        <v>26</v>
      </c>
      <c r="O16" s="277" t="s">
        <v>27</v>
      </c>
      <c r="P16" s="278"/>
      <c r="Q16" s="279" t="s">
        <v>28</v>
      </c>
      <c r="R16" s="280"/>
      <c r="S16" s="6"/>
      <c r="T16" s="247"/>
      <c r="U16" s="248"/>
      <c r="V16" s="252"/>
      <c r="W16" s="252"/>
      <c r="X16" s="252"/>
      <c r="Y16" s="252"/>
      <c r="Z16" s="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row>
    <row r="17" spans="1:68" s="7" customFormat="1" ht="40.5" customHeight="1" x14ac:dyDescent="0.2">
      <c r="A17" s="6"/>
      <c r="B17" s="254"/>
      <c r="C17" s="258"/>
      <c r="D17" s="259"/>
      <c r="E17" s="260"/>
      <c r="F17" s="261"/>
      <c r="G17" s="265"/>
      <c r="H17" s="266"/>
      <c r="I17" s="266"/>
      <c r="J17" s="267"/>
      <c r="K17" s="119" t="s">
        <v>29</v>
      </c>
      <c r="L17" s="119" t="s">
        <v>30</v>
      </c>
      <c r="M17" s="261"/>
      <c r="N17" s="254"/>
      <c r="O17" s="31" t="s">
        <v>31</v>
      </c>
      <c r="P17" s="31" t="s">
        <v>32</v>
      </c>
      <c r="Q17" s="281"/>
      <c r="R17" s="282"/>
      <c r="S17" s="6"/>
      <c r="T17" s="249"/>
      <c r="U17" s="250"/>
      <c r="V17" s="253"/>
      <c r="W17" s="253"/>
      <c r="X17" s="253"/>
      <c r="Y17" s="253"/>
      <c r="Z17" s="6"/>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row>
    <row r="18" spans="1:68" s="125" customFormat="1" ht="56.1" customHeight="1" x14ac:dyDescent="0.2">
      <c r="B18" s="299">
        <v>1</v>
      </c>
      <c r="C18" s="301" t="s">
        <v>204</v>
      </c>
      <c r="D18" s="302"/>
      <c r="E18" s="303"/>
      <c r="F18" s="126">
        <v>0.1</v>
      </c>
      <c r="G18" s="271" t="s">
        <v>176</v>
      </c>
      <c r="H18" s="271"/>
      <c r="I18" s="271"/>
      <c r="J18" s="271"/>
      <c r="K18" s="127">
        <v>42552</v>
      </c>
      <c r="L18" s="127">
        <v>42735</v>
      </c>
      <c r="M18" s="283" t="s">
        <v>205</v>
      </c>
      <c r="N18" s="285" t="s">
        <v>154</v>
      </c>
      <c r="O18" s="293">
        <v>107600000</v>
      </c>
      <c r="P18" s="293">
        <v>0</v>
      </c>
      <c r="Q18" s="295" t="s">
        <v>266</v>
      </c>
      <c r="R18" s="296"/>
      <c r="T18" s="272" t="s">
        <v>228</v>
      </c>
      <c r="U18" s="272"/>
      <c r="V18" s="128" t="s">
        <v>231</v>
      </c>
      <c r="W18" s="268">
        <f>89600000</f>
        <v>89600000</v>
      </c>
      <c r="X18" s="129">
        <v>9.9199999999999997E-2</v>
      </c>
      <c r="Y18" s="128" t="s">
        <v>235</v>
      </c>
      <c r="Z18" s="130"/>
      <c r="AA18" s="131"/>
      <c r="AB18" s="131"/>
      <c r="AC18" s="131"/>
      <c r="AD18" s="131"/>
      <c r="AE18" s="131"/>
      <c r="AF18" s="131"/>
      <c r="AG18" s="131"/>
      <c r="AH18" s="131"/>
      <c r="AI18" s="131"/>
      <c r="AJ18" s="131"/>
      <c r="AK18" s="131"/>
      <c r="AL18" s="131"/>
      <c r="AM18" s="131"/>
      <c r="AN18" s="131"/>
      <c r="AO18" s="131"/>
      <c r="AP18" s="131"/>
      <c r="AQ18" s="131"/>
      <c r="AR18" s="131"/>
      <c r="AS18" s="131"/>
      <c r="AT18" s="131"/>
      <c r="AU18" s="131"/>
      <c r="AV18" s="131"/>
      <c r="AW18" s="131"/>
      <c r="AX18" s="131"/>
      <c r="AY18" s="131"/>
      <c r="AZ18" s="131"/>
      <c r="BA18" s="131"/>
      <c r="BB18" s="131"/>
      <c r="BC18" s="131"/>
      <c r="BD18" s="131"/>
      <c r="BE18" s="131"/>
      <c r="BF18" s="131"/>
      <c r="BG18" s="131"/>
      <c r="BH18" s="131"/>
      <c r="BI18" s="131"/>
      <c r="BJ18" s="131"/>
      <c r="BK18" s="131"/>
      <c r="BL18" s="131"/>
      <c r="BM18" s="131"/>
      <c r="BN18" s="131"/>
      <c r="BO18" s="131"/>
      <c r="BP18" s="131"/>
    </row>
    <row r="19" spans="1:68" s="125" customFormat="1" ht="57" customHeight="1" x14ac:dyDescent="0.2">
      <c r="B19" s="300"/>
      <c r="C19" s="304"/>
      <c r="D19" s="305"/>
      <c r="E19" s="306"/>
      <c r="F19" s="132">
        <v>0.05</v>
      </c>
      <c r="G19" s="271" t="s">
        <v>177</v>
      </c>
      <c r="H19" s="271"/>
      <c r="I19" s="271"/>
      <c r="J19" s="271"/>
      <c r="K19" s="127">
        <v>42552</v>
      </c>
      <c r="L19" s="127">
        <v>42735</v>
      </c>
      <c r="M19" s="284"/>
      <c r="N19" s="286"/>
      <c r="O19" s="294"/>
      <c r="P19" s="294"/>
      <c r="Q19" s="297"/>
      <c r="R19" s="298"/>
      <c r="T19" s="272" t="s">
        <v>228</v>
      </c>
      <c r="U19" s="272"/>
      <c r="V19" s="128" t="s">
        <v>232</v>
      </c>
      <c r="W19" s="269"/>
      <c r="X19" s="133">
        <v>4.4999999999999998E-2</v>
      </c>
      <c r="Y19" s="128" t="s">
        <v>234</v>
      </c>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1"/>
      <c r="BA19" s="131"/>
      <c r="BB19" s="131"/>
      <c r="BC19" s="131"/>
      <c r="BD19" s="131"/>
      <c r="BE19" s="131"/>
      <c r="BF19" s="131"/>
      <c r="BG19" s="131"/>
      <c r="BH19" s="131"/>
      <c r="BI19" s="131"/>
      <c r="BJ19" s="131"/>
      <c r="BK19" s="131"/>
      <c r="BL19" s="131"/>
      <c r="BM19" s="131"/>
      <c r="BN19" s="131"/>
      <c r="BO19" s="131"/>
      <c r="BP19" s="131"/>
    </row>
    <row r="20" spans="1:68" s="125" customFormat="1" ht="57.75" customHeight="1" x14ac:dyDescent="0.2">
      <c r="B20" s="300"/>
      <c r="C20" s="304"/>
      <c r="D20" s="305"/>
      <c r="E20" s="306"/>
      <c r="F20" s="134">
        <v>0.05</v>
      </c>
      <c r="G20" s="273" t="s">
        <v>178</v>
      </c>
      <c r="H20" s="274"/>
      <c r="I20" s="274"/>
      <c r="J20" s="275"/>
      <c r="K20" s="135">
        <v>42583</v>
      </c>
      <c r="L20" s="135">
        <v>42735</v>
      </c>
      <c r="M20" s="284"/>
      <c r="N20" s="286"/>
      <c r="O20" s="294"/>
      <c r="P20" s="294"/>
      <c r="Q20" s="297"/>
      <c r="R20" s="298"/>
      <c r="T20" s="272" t="s">
        <v>228</v>
      </c>
      <c r="U20" s="272"/>
      <c r="V20" s="136" t="s">
        <v>233</v>
      </c>
      <c r="W20" s="270"/>
      <c r="X20" s="137">
        <v>0.02</v>
      </c>
      <c r="Y20" s="136" t="s">
        <v>236</v>
      </c>
      <c r="AA20" s="131"/>
      <c r="AB20" s="131"/>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31"/>
      <c r="AZ20" s="131"/>
      <c r="BA20" s="131"/>
      <c r="BB20" s="131"/>
      <c r="BC20" s="131"/>
      <c r="BD20" s="131"/>
      <c r="BE20" s="131"/>
      <c r="BF20" s="131"/>
      <c r="BG20" s="131"/>
      <c r="BH20" s="131"/>
      <c r="BI20" s="131"/>
      <c r="BJ20" s="131"/>
      <c r="BK20" s="131"/>
      <c r="BL20" s="131"/>
      <c r="BM20" s="131"/>
      <c r="BN20" s="131"/>
      <c r="BO20" s="131"/>
      <c r="BP20" s="131"/>
    </row>
    <row r="21" spans="1:68" s="125" customFormat="1" ht="23.1" customHeight="1" x14ac:dyDescent="0.2">
      <c r="B21" s="287" t="s">
        <v>33</v>
      </c>
      <c r="C21" s="287"/>
      <c r="D21" s="287"/>
      <c r="E21" s="287"/>
      <c r="F21" s="138">
        <f>+F18+F19+F20</f>
        <v>0.2</v>
      </c>
      <c r="G21" s="288"/>
      <c r="H21" s="288"/>
      <c r="I21" s="288"/>
      <c r="J21" s="288"/>
      <c r="K21" s="139"/>
      <c r="L21" s="139"/>
      <c r="M21" s="140"/>
      <c r="N21" s="138"/>
      <c r="O21" s="141">
        <f>SUM(O18:O20)</f>
        <v>107600000</v>
      </c>
      <c r="P21" s="141">
        <f>SUM(P18:P20)</f>
        <v>0</v>
      </c>
      <c r="Q21" s="289"/>
      <c r="R21" s="289"/>
      <c r="T21" s="290"/>
      <c r="U21" s="290"/>
      <c r="V21" s="142"/>
      <c r="W21" s="143">
        <f>SUM(W18:W20)</f>
        <v>89600000</v>
      </c>
      <c r="X21" s="144">
        <f>SUM(X18:X20)</f>
        <v>0.16419999999999998</v>
      </c>
      <c r="Y21" s="145"/>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c r="BL21" s="131"/>
      <c r="BM21" s="131"/>
      <c r="BN21" s="131"/>
      <c r="BO21" s="131"/>
      <c r="BP21" s="131"/>
    </row>
    <row r="22" spans="1:68" s="125" customFormat="1" ht="15" x14ac:dyDescent="0.2">
      <c r="A22" s="291"/>
      <c r="B22" s="291"/>
      <c r="C22" s="291"/>
      <c r="D22" s="291"/>
      <c r="E22" s="291"/>
      <c r="F22" s="291"/>
      <c r="G22" s="291"/>
      <c r="H22" s="291"/>
      <c r="I22" s="291"/>
      <c r="J22" s="291"/>
      <c r="K22" s="291"/>
      <c r="L22" s="291"/>
      <c r="M22" s="291"/>
      <c r="N22" s="291"/>
      <c r="O22" s="291"/>
      <c r="P22" s="291"/>
      <c r="Q22" s="291"/>
      <c r="R22" s="291"/>
      <c r="S22" s="291"/>
      <c r="T22" s="292"/>
      <c r="U22" s="292"/>
      <c r="V22" s="146"/>
      <c r="W22" s="147"/>
      <c r="X22" s="148"/>
      <c r="Y22" s="149"/>
      <c r="Z22" s="149"/>
      <c r="AA22" s="131"/>
      <c r="AB22" s="131"/>
      <c r="AC22" s="131"/>
      <c r="AD22" s="131"/>
      <c r="AE22" s="131"/>
      <c r="AF22" s="131"/>
      <c r="AG22" s="131"/>
      <c r="AH22" s="131"/>
      <c r="AI22" s="131"/>
      <c r="AJ22" s="131"/>
      <c r="AK22" s="131"/>
      <c r="AL22" s="131"/>
      <c r="AM22" s="131"/>
      <c r="AN22" s="131"/>
      <c r="AO22" s="131"/>
      <c r="AP22" s="131"/>
      <c r="AQ22" s="131"/>
      <c r="AR22" s="131"/>
      <c r="AS22" s="131"/>
      <c r="AT22" s="131"/>
      <c r="AU22" s="131"/>
      <c r="AV22" s="131"/>
      <c r="AW22" s="131"/>
      <c r="AX22" s="131"/>
      <c r="AY22" s="131"/>
      <c r="AZ22" s="131"/>
      <c r="BA22" s="131"/>
      <c r="BB22" s="131"/>
      <c r="BC22" s="131"/>
      <c r="BD22" s="131"/>
      <c r="BE22" s="131"/>
      <c r="BF22" s="131"/>
      <c r="BG22" s="131"/>
      <c r="BH22" s="131"/>
      <c r="BI22" s="131"/>
      <c r="BJ22" s="131"/>
      <c r="BK22" s="131"/>
      <c r="BL22" s="131"/>
      <c r="BM22" s="131"/>
      <c r="BN22" s="131"/>
      <c r="BO22" s="131"/>
      <c r="BP22" s="131"/>
    </row>
    <row r="23" spans="1:68" s="125" customFormat="1" ht="33" customHeight="1" x14ac:dyDescent="0.2">
      <c r="B23" s="307" t="s">
        <v>132</v>
      </c>
      <c r="C23" s="307"/>
      <c r="D23" s="307"/>
      <c r="E23" s="307"/>
      <c r="F23" s="307"/>
      <c r="G23" s="307"/>
      <c r="H23" s="307"/>
      <c r="I23" s="307"/>
      <c r="J23" s="307"/>
      <c r="K23" s="307"/>
      <c r="L23" s="307"/>
      <c r="M23" s="307"/>
      <c r="N23" s="307"/>
      <c r="O23" s="307"/>
      <c r="P23" s="307"/>
      <c r="Q23" s="307"/>
      <c r="R23" s="307"/>
      <c r="S23" s="307"/>
      <c r="T23" s="307"/>
      <c r="U23" s="307"/>
      <c r="V23" s="307"/>
      <c r="W23" s="307"/>
      <c r="X23" s="307"/>
      <c r="Y23" s="307"/>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1"/>
      <c r="AZ23" s="131"/>
      <c r="BA23" s="131"/>
      <c r="BB23" s="131"/>
      <c r="BC23" s="131"/>
      <c r="BD23" s="131"/>
      <c r="BE23" s="131"/>
      <c r="BF23" s="131"/>
      <c r="BG23" s="131"/>
      <c r="BH23" s="131"/>
      <c r="BI23" s="131"/>
      <c r="BJ23" s="131"/>
      <c r="BK23" s="131"/>
      <c r="BL23" s="131"/>
      <c r="BM23" s="131"/>
      <c r="BN23" s="131"/>
      <c r="BO23" s="131"/>
      <c r="BP23" s="131"/>
    </row>
    <row r="24" spans="1:68" s="125" customFormat="1" ht="51" customHeight="1" x14ac:dyDescent="0.2">
      <c r="B24" s="150">
        <v>2</v>
      </c>
      <c r="C24" s="308" t="s">
        <v>270</v>
      </c>
      <c r="D24" s="308"/>
      <c r="E24" s="308"/>
      <c r="F24" s="151">
        <v>0.02</v>
      </c>
      <c r="G24" s="309" t="s">
        <v>145</v>
      </c>
      <c r="H24" s="310"/>
      <c r="I24" s="310"/>
      <c r="J24" s="311"/>
      <c r="K24" s="152">
        <v>42552</v>
      </c>
      <c r="L24" s="152">
        <v>42582</v>
      </c>
      <c r="M24" s="153" t="s">
        <v>186</v>
      </c>
      <c r="N24" s="154" t="s">
        <v>150</v>
      </c>
      <c r="O24" s="293"/>
      <c r="P24" s="293">
        <v>295475586</v>
      </c>
      <c r="Q24" s="297" t="s">
        <v>179</v>
      </c>
      <c r="R24" s="298"/>
      <c r="T24" s="272" t="s">
        <v>227</v>
      </c>
      <c r="U24" s="272"/>
      <c r="V24" s="136" t="s">
        <v>258</v>
      </c>
      <c r="W24" s="268">
        <f>44089621</f>
        <v>44089621</v>
      </c>
      <c r="X24" s="137">
        <v>0.02</v>
      </c>
      <c r="Y24" s="155"/>
      <c r="AA24" s="131"/>
      <c r="AB24" s="131"/>
      <c r="AC24" s="131"/>
      <c r="AD24" s="131"/>
      <c r="AE24" s="131"/>
      <c r="AF24" s="131"/>
      <c r="AG24" s="131"/>
      <c r="AH24" s="131"/>
      <c r="AI24" s="131"/>
      <c r="AJ24" s="131"/>
      <c r="AK24" s="131"/>
      <c r="AL24" s="131"/>
      <c r="AM24" s="131"/>
      <c r="AN24" s="131"/>
      <c r="AO24" s="131"/>
      <c r="AP24" s="131"/>
      <c r="AQ24" s="131"/>
      <c r="AR24" s="131"/>
      <c r="AS24" s="131"/>
      <c r="AT24" s="131"/>
      <c r="AU24" s="131"/>
      <c r="AV24" s="131"/>
      <c r="AW24" s="131"/>
      <c r="AX24" s="131"/>
      <c r="AY24" s="131"/>
      <c r="AZ24" s="131"/>
      <c r="BA24" s="131"/>
      <c r="BB24" s="131"/>
      <c r="BC24" s="131"/>
      <c r="BD24" s="131"/>
      <c r="BE24" s="131"/>
      <c r="BF24" s="131"/>
      <c r="BG24" s="131"/>
      <c r="BH24" s="131"/>
      <c r="BI24" s="131"/>
      <c r="BJ24" s="131"/>
      <c r="BK24" s="131"/>
      <c r="BL24" s="131"/>
      <c r="BM24" s="131"/>
      <c r="BN24" s="131"/>
      <c r="BO24" s="131"/>
      <c r="BP24" s="131"/>
    </row>
    <row r="25" spans="1:68" s="125" customFormat="1" ht="105.75" customHeight="1" x14ac:dyDescent="0.2">
      <c r="B25" s="156">
        <v>3</v>
      </c>
      <c r="C25" s="313" t="s">
        <v>165</v>
      </c>
      <c r="D25" s="313"/>
      <c r="E25" s="313"/>
      <c r="F25" s="132">
        <v>0.05</v>
      </c>
      <c r="G25" s="314" t="s">
        <v>146</v>
      </c>
      <c r="H25" s="315"/>
      <c r="I25" s="315"/>
      <c r="J25" s="316"/>
      <c r="K25" s="127">
        <v>42552</v>
      </c>
      <c r="L25" s="127">
        <v>42674</v>
      </c>
      <c r="M25" s="157" t="s">
        <v>198</v>
      </c>
      <c r="N25" s="158" t="s">
        <v>141</v>
      </c>
      <c r="O25" s="312"/>
      <c r="P25" s="294"/>
      <c r="Q25" s="297"/>
      <c r="R25" s="298"/>
      <c r="T25" s="272" t="s">
        <v>228</v>
      </c>
      <c r="U25" s="272"/>
      <c r="V25" s="136" t="s">
        <v>262</v>
      </c>
      <c r="W25" s="269"/>
      <c r="X25" s="159">
        <v>0.03</v>
      </c>
      <c r="Y25" s="136" t="s">
        <v>263</v>
      </c>
      <c r="AA25" s="131"/>
      <c r="AB25" s="131"/>
      <c r="AC25" s="131"/>
      <c r="AD25" s="131"/>
      <c r="AE25" s="131"/>
      <c r="AF25" s="131"/>
      <c r="AG25" s="131"/>
      <c r="AH25" s="131"/>
      <c r="AI25" s="131"/>
      <c r="AJ25" s="131"/>
      <c r="AK25" s="131"/>
      <c r="AL25" s="131"/>
      <c r="AM25" s="131"/>
      <c r="AN25" s="131"/>
      <c r="AO25" s="131"/>
      <c r="AP25" s="131"/>
      <c r="AQ25" s="131"/>
      <c r="AR25" s="131"/>
      <c r="AS25" s="131"/>
      <c r="AT25" s="131"/>
      <c r="AU25" s="131"/>
      <c r="AV25" s="131"/>
      <c r="AW25" s="131"/>
      <c r="AX25" s="131"/>
      <c r="AY25" s="131"/>
      <c r="AZ25" s="131"/>
      <c r="BA25" s="131"/>
      <c r="BB25" s="131"/>
      <c r="BC25" s="131"/>
      <c r="BD25" s="131"/>
      <c r="BE25" s="131"/>
      <c r="BF25" s="131"/>
      <c r="BG25" s="131"/>
      <c r="BH25" s="131"/>
      <c r="BI25" s="131"/>
      <c r="BJ25" s="131"/>
      <c r="BK25" s="131"/>
      <c r="BL25" s="131"/>
      <c r="BM25" s="131"/>
      <c r="BN25" s="131"/>
      <c r="BO25" s="131"/>
      <c r="BP25" s="131"/>
    </row>
    <row r="26" spans="1:68" s="125" customFormat="1" ht="24.95" customHeight="1" x14ac:dyDescent="0.2">
      <c r="B26" s="321">
        <v>4</v>
      </c>
      <c r="C26" s="322" t="s">
        <v>192</v>
      </c>
      <c r="D26" s="323"/>
      <c r="E26" s="324"/>
      <c r="F26" s="132">
        <v>0.05</v>
      </c>
      <c r="G26" s="314" t="s">
        <v>147</v>
      </c>
      <c r="H26" s="315"/>
      <c r="I26" s="315"/>
      <c r="J26" s="316"/>
      <c r="K26" s="127">
        <v>42583</v>
      </c>
      <c r="L26" s="127">
        <v>42735</v>
      </c>
      <c r="M26" s="328" t="s">
        <v>197</v>
      </c>
      <c r="N26" s="285" t="s">
        <v>151</v>
      </c>
      <c r="O26" s="293">
        <v>69120000</v>
      </c>
      <c r="P26" s="294"/>
      <c r="Q26" s="297"/>
      <c r="R26" s="298"/>
      <c r="T26" s="272" t="s">
        <v>227</v>
      </c>
      <c r="U26" s="272"/>
      <c r="V26" s="136" t="s">
        <v>259</v>
      </c>
      <c r="W26" s="269"/>
      <c r="X26" s="159">
        <v>0.05</v>
      </c>
      <c r="Y26" s="155"/>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c r="AX26" s="131"/>
      <c r="AY26" s="131"/>
      <c r="AZ26" s="131"/>
      <c r="BA26" s="131"/>
      <c r="BB26" s="131"/>
      <c r="BC26" s="131"/>
      <c r="BD26" s="131"/>
      <c r="BE26" s="131"/>
      <c r="BF26" s="131"/>
      <c r="BG26" s="131"/>
      <c r="BH26" s="131"/>
      <c r="BI26" s="131"/>
      <c r="BJ26" s="131"/>
      <c r="BK26" s="131"/>
      <c r="BL26" s="131"/>
      <c r="BM26" s="131"/>
      <c r="BN26" s="131"/>
      <c r="BO26" s="131"/>
      <c r="BP26" s="131"/>
    </row>
    <row r="27" spans="1:68" s="125" customFormat="1" ht="23.25" customHeight="1" x14ac:dyDescent="0.2">
      <c r="B27" s="321"/>
      <c r="C27" s="325"/>
      <c r="D27" s="326"/>
      <c r="E27" s="327"/>
      <c r="F27" s="126">
        <v>0.02</v>
      </c>
      <c r="G27" s="314" t="s">
        <v>148</v>
      </c>
      <c r="H27" s="315"/>
      <c r="I27" s="315"/>
      <c r="J27" s="316"/>
      <c r="K27" s="127">
        <v>42583</v>
      </c>
      <c r="L27" s="127">
        <v>42735</v>
      </c>
      <c r="M27" s="329"/>
      <c r="N27" s="286"/>
      <c r="O27" s="312"/>
      <c r="P27" s="294"/>
      <c r="Q27" s="297"/>
      <c r="R27" s="298"/>
      <c r="T27" s="272" t="s">
        <v>227</v>
      </c>
      <c r="U27" s="272"/>
      <c r="V27" s="136" t="s">
        <v>259</v>
      </c>
      <c r="W27" s="269"/>
      <c r="X27" s="159">
        <v>0.02</v>
      </c>
      <c r="Y27" s="155"/>
      <c r="AA27" s="131"/>
      <c r="AB27" s="131"/>
      <c r="AC27" s="131"/>
      <c r="AD27" s="131"/>
      <c r="AE27" s="131"/>
      <c r="AF27" s="131"/>
      <c r="AG27" s="131"/>
      <c r="AH27" s="131"/>
      <c r="AI27" s="131"/>
      <c r="AJ27" s="131"/>
      <c r="AK27" s="131"/>
      <c r="AL27" s="131"/>
      <c r="AM27" s="131"/>
      <c r="AN27" s="131"/>
      <c r="AO27" s="131"/>
      <c r="AP27" s="131"/>
      <c r="AQ27" s="131"/>
      <c r="AR27" s="131"/>
      <c r="AS27" s="131"/>
      <c r="AT27" s="131"/>
      <c r="AU27" s="131"/>
      <c r="AV27" s="131"/>
      <c r="AW27" s="131"/>
      <c r="AX27" s="131"/>
      <c r="AY27" s="131"/>
      <c r="AZ27" s="131"/>
      <c r="BA27" s="131"/>
      <c r="BB27" s="131"/>
      <c r="BC27" s="131"/>
      <c r="BD27" s="131"/>
      <c r="BE27" s="131"/>
      <c r="BF27" s="131"/>
      <c r="BG27" s="131"/>
      <c r="BH27" s="131"/>
      <c r="BI27" s="131"/>
      <c r="BJ27" s="131"/>
      <c r="BK27" s="131"/>
      <c r="BL27" s="131"/>
      <c r="BM27" s="131"/>
      <c r="BN27" s="131"/>
      <c r="BO27" s="131"/>
      <c r="BP27" s="131"/>
    </row>
    <row r="28" spans="1:68" s="125" customFormat="1" ht="39.950000000000003" customHeight="1" x14ac:dyDescent="0.2">
      <c r="B28" s="299"/>
      <c r="C28" s="325"/>
      <c r="D28" s="326"/>
      <c r="E28" s="327"/>
      <c r="F28" s="160">
        <v>0.01</v>
      </c>
      <c r="G28" s="317" t="s">
        <v>149</v>
      </c>
      <c r="H28" s="318"/>
      <c r="I28" s="318"/>
      <c r="J28" s="319"/>
      <c r="K28" s="135">
        <v>42583</v>
      </c>
      <c r="L28" s="135">
        <v>42735</v>
      </c>
      <c r="M28" s="329"/>
      <c r="N28" s="286"/>
      <c r="O28" s="161"/>
      <c r="P28" s="312"/>
      <c r="Q28" s="297"/>
      <c r="R28" s="298"/>
      <c r="T28" s="272" t="s">
        <v>227</v>
      </c>
      <c r="U28" s="272"/>
      <c r="V28" s="136" t="s">
        <v>260</v>
      </c>
      <c r="W28" s="270"/>
      <c r="X28" s="137">
        <v>0.01</v>
      </c>
      <c r="Y28" s="136" t="s">
        <v>261</v>
      </c>
      <c r="AA28" s="131"/>
      <c r="AB28" s="131"/>
      <c r="AC28" s="131"/>
      <c r="AD28" s="131"/>
      <c r="AE28" s="131"/>
      <c r="AF28" s="131"/>
      <c r="AG28" s="131"/>
      <c r="AH28" s="131"/>
      <c r="AI28" s="131"/>
      <c r="AJ28" s="131"/>
      <c r="AK28" s="131"/>
      <c r="AL28" s="131"/>
      <c r="AM28" s="131"/>
      <c r="AN28" s="131"/>
      <c r="AO28" s="131"/>
      <c r="AP28" s="131"/>
      <c r="AQ28" s="131"/>
      <c r="AR28" s="131"/>
      <c r="AS28" s="131"/>
      <c r="AT28" s="131"/>
      <c r="AU28" s="131"/>
      <c r="AV28" s="131"/>
      <c r="AW28" s="131"/>
      <c r="AX28" s="131"/>
      <c r="AY28" s="131"/>
      <c r="AZ28" s="131"/>
      <c r="BA28" s="131"/>
      <c r="BB28" s="131"/>
      <c r="BC28" s="131"/>
      <c r="BD28" s="131"/>
      <c r="BE28" s="131"/>
      <c r="BF28" s="131"/>
      <c r="BG28" s="131"/>
      <c r="BH28" s="131"/>
      <c r="BI28" s="131"/>
      <c r="BJ28" s="131"/>
      <c r="BK28" s="131"/>
      <c r="BL28" s="131"/>
      <c r="BM28" s="131"/>
      <c r="BN28" s="131"/>
      <c r="BO28" s="131"/>
      <c r="BP28" s="131"/>
    </row>
    <row r="29" spans="1:68" s="125" customFormat="1" ht="28.5" customHeight="1" x14ac:dyDescent="0.2">
      <c r="B29" s="287" t="s">
        <v>33</v>
      </c>
      <c r="C29" s="287"/>
      <c r="D29" s="287"/>
      <c r="E29" s="287"/>
      <c r="F29" s="138">
        <f>F24+F25+F26+F27+F28</f>
        <v>0.15000000000000002</v>
      </c>
      <c r="G29" s="320"/>
      <c r="H29" s="320"/>
      <c r="I29" s="320"/>
      <c r="J29" s="320"/>
      <c r="K29" s="162"/>
      <c r="L29" s="163"/>
      <c r="M29" s="163"/>
      <c r="N29" s="138"/>
      <c r="O29" s="141">
        <f>SUM(O24:O28)</f>
        <v>69120000</v>
      </c>
      <c r="P29" s="141">
        <f>SUM(P24:P28)</f>
        <v>295475586</v>
      </c>
      <c r="Q29" s="289"/>
      <c r="R29" s="289"/>
      <c r="T29" s="290"/>
      <c r="U29" s="290"/>
      <c r="V29" s="142"/>
      <c r="W29" s="143">
        <f>SUM(W24:W28)</f>
        <v>44089621</v>
      </c>
      <c r="X29" s="164">
        <f>SUM(X24:X28)</f>
        <v>0.13</v>
      </c>
      <c r="Y29" s="145"/>
      <c r="AA29" s="131"/>
      <c r="AB29" s="131"/>
      <c r="AC29" s="131"/>
      <c r="AD29" s="131"/>
      <c r="AE29" s="131"/>
      <c r="AF29" s="131"/>
      <c r="AG29" s="131"/>
      <c r="AH29" s="131"/>
      <c r="AI29" s="131"/>
      <c r="AJ29" s="131"/>
      <c r="AK29" s="131"/>
      <c r="AL29" s="131"/>
      <c r="AM29" s="131"/>
      <c r="AN29" s="131"/>
      <c r="AO29" s="131"/>
      <c r="AP29" s="131"/>
      <c r="AQ29" s="131"/>
      <c r="AR29" s="131"/>
      <c r="AS29" s="131"/>
      <c r="AT29" s="131"/>
      <c r="AU29" s="131"/>
      <c r="AV29" s="131"/>
      <c r="AW29" s="131"/>
      <c r="AX29" s="131"/>
      <c r="AY29" s="131"/>
      <c r="AZ29" s="131"/>
      <c r="BA29" s="131"/>
      <c r="BB29" s="131"/>
      <c r="BC29" s="131"/>
      <c r="BD29" s="131"/>
      <c r="BE29" s="131"/>
      <c r="BF29" s="131"/>
      <c r="BG29" s="131"/>
      <c r="BH29" s="131"/>
      <c r="BI29" s="131"/>
      <c r="BJ29" s="131"/>
      <c r="BK29" s="131"/>
      <c r="BL29" s="131"/>
      <c r="BM29" s="131"/>
      <c r="BN29" s="131"/>
      <c r="BO29" s="131"/>
      <c r="BP29" s="131"/>
    </row>
    <row r="30" spans="1:68" s="125" customFormat="1" ht="15" x14ac:dyDescent="0.2">
      <c r="A30" s="291"/>
      <c r="B30" s="291"/>
      <c r="C30" s="291"/>
      <c r="D30" s="291"/>
      <c r="E30" s="291"/>
      <c r="F30" s="291"/>
      <c r="G30" s="291"/>
      <c r="H30" s="291"/>
      <c r="I30" s="291"/>
      <c r="J30" s="291"/>
      <c r="K30" s="291"/>
      <c r="L30" s="291"/>
      <c r="M30" s="291"/>
      <c r="N30" s="291"/>
      <c r="O30" s="291"/>
      <c r="P30" s="291"/>
      <c r="Q30" s="291"/>
      <c r="R30" s="291"/>
      <c r="S30" s="291"/>
      <c r="T30" s="292"/>
      <c r="U30" s="292"/>
      <c r="V30" s="146"/>
      <c r="W30" s="147"/>
      <c r="X30" s="148"/>
      <c r="Y30" s="149"/>
      <c r="AA30" s="131"/>
      <c r="AB30" s="131"/>
      <c r="AC30" s="131"/>
      <c r="AD30" s="131"/>
      <c r="AE30" s="131"/>
      <c r="AF30" s="131"/>
      <c r="AG30" s="131"/>
      <c r="AH30" s="131"/>
      <c r="AI30" s="131"/>
      <c r="AJ30" s="131"/>
      <c r="AK30" s="131"/>
      <c r="AL30" s="131"/>
      <c r="AM30" s="131"/>
      <c r="AN30" s="131"/>
      <c r="AO30" s="131"/>
      <c r="AP30" s="131"/>
      <c r="AQ30" s="131"/>
      <c r="AR30" s="131"/>
      <c r="AS30" s="131"/>
      <c r="AT30" s="131"/>
      <c r="AU30" s="131"/>
      <c r="AV30" s="131"/>
      <c r="AW30" s="131"/>
      <c r="AX30" s="131"/>
      <c r="AY30" s="131"/>
      <c r="AZ30" s="131"/>
      <c r="BA30" s="131"/>
      <c r="BB30" s="131"/>
      <c r="BC30" s="131"/>
      <c r="BD30" s="131"/>
      <c r="BE30" s="131"/>
      <c r="BF30" s="131"/>
      <c r="BG30" s="131"/>
      <c r="BH30" s="131"/>
      <c r="BI30" s="131"/>
      <c r="BJ30" s="131"/>
      <c r="BK30" s="131"/>
      <c r="BL30" s="131"/>
      <c r="BM30" s="131"/>
      <c r="BN30" s="131"/>
      <c r="BO30" s="131"/>
      <c r="BP30" s="131"/>
    </row>
    <row r="31" spans="1:68" s="125" customFormat="1" ht="26.25" customHeight="1" x14ac:dyDescent="0.2">
      <c r="B31" s="307" t="s">
        <v>133</v>
      </c>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AA31" s="131"/>
      <c r="AB31" s="131"/>
      <c r="AC31" s="131"/>
      <c r="AD31" s="131"/>
      <c r="AE31" s="131"/>
      <c r="AF31" s="131"/>
      <c r="AG31" s="131"/>
      <c r="AH31" s="131"/>
      <c r="AI31" s="131"/>
      <c r="AJ31" s="131"/>
      <c r="AK31" s="131"/>
      <c r="AL31" s="131"/>
      <c r="AM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row>
    <row r="32" spans="1:68" s="125" customFormat="1" ht="33.950000000000003" customHeight="1" x14ac:dyDescent="0.2">
      <c r="B32" s="300">
        <v>5</v>
      </c>
      <c r="C32" s="325" t="s">
        <v>199</v>
      </c>
      <c r="D32" s="326"/>
      <c r="E32" s="327"/>
      <c r="F32" s="165">
        <v>0.05</v>
      </c>
      <c r="G32" s="334" t="s">
        <v>166</v>
      </c>
      <c r="H32" s="334"/>
      <c r="I32" s="334"/>
      <c r="J32" s="334"/>
      <c r="K32" s="152">
        <v>42552</v>
      </c>
      <c r="L32" s="152">
        <v>42613</v>
      </c>
      <c r="M32" s="335" t="s">
        <v>187</v>
      </c>
      <c r="N32" s="286" t="s">
        <v>174</v>
      </c>
      <c r="O32" s="338">
        <v>152000000</v>
      </c>
      <c r="P32" s="338">
        <v>1720088000</v>
      </c>
      <c r="Q32" s="297" t="s">
        <v>180</v>
      </c>
      <c r="R32" s="298"/>
      <c r="T32" s="272" t="s">
        <v>227</v>
      </c>
      <c r="U32" s="272"/>
      <c r="V32" s="136" t="s">
        <v>265</v>
      </c>
      <c r="W32" s="344">
        <f>96237212+53280842</f>
        <v>149518054</v>
      </c>
      <c r="X32" s="137">
        <v>0.05</v>
      </c>
      <c r="Y32" s="155"/>
      <c r="AA32" s="131"/>
      <c r="AB32" s="131"/>
      <c r="AC32" s="131"/>
      <c r="AD32" s="131"/>
      <c r="AE32" s="131"/>
      <c r="AF32" s="131"/>
      <c r="AG32" s="131"/>
      <c r="AH32" s="131"/>
      <c r="AI32" s="131"/>
      <c r="AJ32" s="131"/>
      <c r="AK32" s="131"/>
      <c r="AL32" s="131"/>
      <c r="AM32" s="131"/>
      <c r="AN32" s="131"/>
      <c r="AO32" s="131"/>
      <c r="AP32" s="131"/>
      <c r="AQ32" s="131"/>
      <c r="AR32" s="131"/>
      <c r="AS32" s="131"/>
      <c r="AT32" s="131"/>
      <c r="AU32" s="131"/>
      <c r="AV32" s="131"/>
      <c r="AW32" s="131"/>
      <c r="AX32" s="131"/>
      <c r="AY32" s="131"/>
      <c r="AZ32" s="131"/>
      <c r="BA32" s="131"/>
      <c r="BB32" s="131"/>
      <c r="BC32" s="131"/>
      <c r="BD32" s="131"/>
      <c r="BE32" s="131"/>
      <c r="BF32" s="131"/>
      <c r="BG32" s="131"/>
      <c r="BH32" s="131"/>
      <c r="BI32" s="131"/>
      <c r="BJ32" s="131"/>
      <c r="BK32" s="131"/>
      <c r="BL32" s="131"/>
      <c r="BM32" s="131"/>
      <c r="BN32" s="131"/>
      <c r="BO32" s="131"/>
      <c r="BP32" s="131"/>
    </row>
    <row r="33" spans="1:68" s="125" customFormat="1" ht="27.95" customHeight="1" x14ac:dyDescent="0.2">
      <c r="B33" s="330"/>
      <c r="C33" s="331"/>
      <c r="D33" s="332"/>
      <c r="E33" s="333"/>
      <c r="F33" s="126">
        <v>0.01</v>
      </c>
      <c r="G33" s="271" t="s">
        <v>167</v>
      </c>
      <c r="H33" s="271"/>
      <c r="I33" s="271"/>
      <c r="J33" s="271"/>
      <c r="K33" s="127">
        <v>42614</v>
      </c>
      <c r="L33" s="127">
        <v>42674</v>
      </c>
      <c r="M33" s="336"/>
      <c r="N33" s="337"/>
      <c r="O33" s="339"/>
      <c r="P33" s="339"/>
      <c r="Q33" s="297"/>
      <c r="R33" s="298"/>
      <c r="T33" s="272" t="s">
        <v>227</v>
      </c>
      <c r="U33" s="272"/>
      <c r="V33" s="136" t="s">
        <v>267</v>
      </c>
      <c r="W33" s="345"/>
      <c r="X33" s="166">
        <v>4.8999999999999998E-3</v>
      </c>
      <c r="Y33" s="155"/>
      <c r="AA33" s="131"/>
      <c r="AB33" s="131"/>
      <c r="AC33" s="131"/>
      <c r="AD33" s="131"/>
      <c r="AE33" s="131"/>
      <c r="AF33" s="131"/>
      <c r="AG33" s="131"/>
      <c r="AH33" s="131"/>
      <c r="AI33" s="131"/>
      <c r="AJ33" s="131"/>
      <c r="AK33" s="131"/>
      <c r="AL33" s="131"/>
      <c r="AM33" s="131"/>
      <c r="AN33" s="131"/>
      <c r="AO33" s="131"/>
      <c r="AP33" s="131"/>
      <c r="AQ33" s="131"/>
      <c r="AR33" s="131"/>
      <c r="AS33" s="131"/>
      <c r="AT33" s="131"/>
      <c r="AU33" s="131"/>
      <c r="AV33" s="131"/>
      <c r="AW33" s="131"/>
      <c r="AX33" s="131"/>
      <c r="AY33" s="131"/>
      <c r="AZ33" s="131"/>
      <c r="BA33" s="131"/>
      <c r="BB33" s="131"/>
      <c r="BC33" s="131"/>
      <c r="BD33" s="131"/>
      <c r="BE33" s="131"/>
      <c r="BF33" s="131"/>
      <c r="BG33" s="131"/>
      <c r="BH33" s="131"/>
      <c r="BI33" s="131"/>
      <c r="BJ33" s="131"/>
      <c r="BK33" s="131"/>
      <c r="BL33" s="131"/>
      <c r="BM33" s="131"/>
      <c r="BN33" s="131"/>
      <c r="BO33" s="131"/>
      <c r="BP33" s="131"/>
    </row>
    <row r="34" spans="1:68" s="125" customFormat="1" ht="27.95" customHeight="1" x14ac:dyDescent="0.2">
      <c r="B34" s="299">
        <v>6</v>
      </c>
      <c r="C34" s="350" t="s">
        <v>168</v>
      </c>
      <c r="D34" s="351"/>
      <c r="E34" s="352"/>
      <c r="F34" s="167">
        <v>0.01</v>
      </c>
      <c r="G34" s="271" t="s">
        <v>264</v>
      </c>
      <c r="H34" s="271"/>
      <c r="I34" s="271"/>
      <c r="J34" s="271"/>
      <c r="K34" s="127">
        <v>42566</v>
      </c>
      <c r="L34" s="127">
        <v>42582</v>
      </c>
      <c r="M34" s="346" t="s">
        <v>200</v>
      </c>
      <c r="N34" s="348" t="s">
        <v>141</v>
      </c>
      <c r="O34" s="339">
        <f>81400000+78000000</f>
        <v>159400000</v>
      </c>
      <c r="P34" s="360">
        <f>4123954322+903204827</f>
        <v>5027159149</v>
      </c>
      <c r="Q34" s="297"/>
      <c r="R34" s="298"/>
      <c r="T34" s="272" t="s">
        <v>227</v>
      </c>
      <c r="U34" s="272"/>
      <c r="V34" s="340" t="s">
        <v>269</v>
      </c>
      <c r="W34" s="268">
        <f>159400000</f>
        <v>159400000</v>
      </c>
      <c r="X34" s="137">
        <v>0.01</v>
      </c>
      <c r="Y34" s="155"/>
      <c r="AA34" s="131"/>
      <c r="AB34" s="131"/>
      <c r="AC34" s="131"/>
      <c r="AD34" s="131"/>
      <c r="AE34" s="131"/>
      <c r="AF34" s="131"/>
      <c r="AG34" s="131"/>
      <c r="AH34" s="131"/>
      <c r="AI34" s="131"/>
      <c r="AJ34" s="131"/>
      <c r="AK34" s="131"/>
      <c r="AL34" s="131"/>
      <c r="AM34" s="131"/>
      <c r="AN34" s="131"/>
      <c r="AO34" s="131"/>
      <c r="AP34" s="131"/>
      <c r="AQ34" s="131"/>
      <c r="AR34" s="131"/>
      <c r="AS34" s="131"/>
      <c r="AT34" s="131"/>
      <c r="AU34" s="131"/>
      <c r="AV34" s="131"/>
      <c r="AW34" s="131"/>
      <c r="AX34" s="131"/>
      <c r="AY34" s="131"/>
      <c r="AZ34" s="131"/>
      <c r="BA34" s="131"/>
      <c r="BB34" s="131"/>
      <c r="BC34" s="131"/>
      <c r="BD34" s="131"/>
      <c r="BE34" s="131"/>
      <c r="BF34" s="131"/>
      <c r="BG34" s="131"/>
      <c r="BH34" s="131"/>
      <c r="BI34" s="131"/>
      <c r="BJ34" s="131"/>
      <c r="BK34" s="131"/>
      <c r="BL34" s="131"/>
      <c r="BM34" s="131"/>
      <c r="BN34" s="131"/>
      <c r="BO34" s="131"/>
      <c r="BP34" s="131"/>
    </row>
    <row r="35" spans="1:68" s="125" customFormat="1" ht="27.95" customHeight="1" x14ac:dyDescent="0.2">
      <c r="B35" s="330"/>
      <c r="C35" s="353"/>
      <c r="D35" s="354"/>
      <c r="E35" s="355"/>
      <c r="F35" s="167">
        <v>0.02</v>
      </c>
      <c r="G35" s="271" t="s">
        <v>169</v>
      </c>
      <c r="H35" s="271"/>
      <c r="I35" s="271"/>
      <c r="J35" s="271"/>
      <c r="K35" s="127">
        <v>42583</v>
      </c>
      <c r="L35" s="127">
        <v>42735</v>
      </c>
      <c r="M35" s="347"/>
      <c r="N35" s="349"/>
      <c r="O35" s="339"/>
      <c r="P35" s="338"/>
      <c r="Q35" s="297"/>
      <c r="R35" s="298"/>
      <c r="T35" s="272" t="s">
        <v>227</v>
      </c>
      <c r="U35" s="272"/>
      <c r="V35" s="341"/>
      <c r="W35" s="270"/>
      <c r="X35" s="137">
        <v>0.02</v>
      </c>
      <c r="Y35" s="155"/>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c r="AW35" s="131"/>
      <c r="AX35" s="131"/>
      <c r="AY35" s="131"/>
      <c r="AZ35" s="131"/>
      <c r="BA35" s="131"/>
      <c r="BB35" s="131"/>
      <c r="BC35" s="131"/>
      <c r="BD35" s="131"/>
      <c r="BE35" s="131"/>
      <c r="BF35" s="131"/>
      <c r="BG35" s="131"/>
      <c r="BH35" s="131"/>
      <c r="BI35" s="131"/>
      <c r="BJ35" s="131"/>
      <c r="BK35" s="131"/>
      <c r="BL35" s="131"/>
      <c r="BM35" s="131"/>
      <c r="BN35" s="131"/>
      <c r="BO35" s="131"/>
      <c r="BP35" s="131"/>
    </row>
    <row r="36" spans="1:68" s="125" customFormat="1" ht="30" customHeight="1" x14ac:dyDescent="0.2">
      <c r="B36" s="299">
        <v>7</v>
      </c>
      <c r="C36" s="350" t="s">
        <v>190</v>
      </c>
      <c r="D36" s="351"/>
      <c r="E36" s="352"/>
      <c r="F36" s="167">
        <v>5.0000000000000001E-3</v>
      </c>
      <c r="G36" s="356" t="s">
        <v>195</v>
      </c>
      <c r="H36" s="357"/>
      <c r="I36" s="357"/>
      <c r="J36" s="358"/>
      <c r="K36" s="127">
        <v>42552</v>
      </c>
      <c r="L36" s="127">
        <v>42735</v>
      </c>
      <c r="M36" s="359" t="s">
        <v>201</v>
      </c>
      <c r="N36" s="285" t="s">
        <v>196</v>
      </c>
      <c r="O36" s="360">
        <v>162500000</v>
      </c>
      <c r="P36" s="360">
        <v>15000000</v>
      </c>
      <c r="Q36" s="297"/>
      <c r="R36" s="298"/>
      <c r="T36" s="272" t="s">
        <v>227</v>
      </c>
      <c r="U36" s="272"/>
      <c r="V36" s="136" t="s">
        <v>271</v>
      </c>
      <c r="W36" s="268">
        <f>162500000</f>
        <v>162500000</v>
      </c>
      <c r="X36" s="137">
        <v>5.0000000000000001E-3</v>
      </c>
      <c r="Y36" s="155"/>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c r="AW36" s="131"/>
      <c r="AX36" s="131"/>
      <c r="AY36" s="131"/>
      <c r="AZ36" s="131"/>
      <c r="BA36" s="131"/>
      <c r="BB36" s="131"/>
      <c r="BC36" s="131"/>
      <c r="BD36" s="131"/>
      <c r="BE36" s="131"/>
      <c r="BF36" s="131"/>
      <c r="BG36" s="131"/>
      <c r="BH36" s="131"/>
      <c r="BI36" s="131"/>
      <c r="BJ36" s="131"/>
      <c r="BK36" s="131"/>
      <c r="BL36" s="131"/>
      <c r="BM36" s="131"/>
      <c r="BN36" s="131"/>
      <c r="BO36" s="131"/>
      <c r="BP36" s="131"/>
    </row>
    <row r="37" spans="1:68" s="125" customFormat="1" ht="33.950000000000003" customHeight="1" x14ac:dyDescent="0.2">
      <c r="B37" s="330"/>
      <c r="C37" s="353"/>
      <c r="D37" s="354"/>
      <c r="E37" s="355"/>
      <c r="F37" s="167">
        <v>5.0000000000000001E-3</v>
      </c>
      <c r="G37" s="271" t="s">
        <v>170</v>
      </c>
      <c r="H37" s="271"/>
      <c r="I37" s="271"/>
      <c r="J37" s="271"/>
      <c r="K37" s="127">
        <v>42552</v>
      </c>
      <c r="L37" s="127">
        <v>42735</v>
      </c>
      <c r="M37" s="336"/>
      <c r="N37" s="337"/>
      <c r="O37" s="338"/>
      <c r="P37" s="338"/>
      <c r="Q37" s="342"/>
      <c r="R37" s="343"/>
      <c r="T37" s="272" t="s">
        <v>227</v>
      </c>
      <c r="U37" s="272"/>
      <c r="V37" s="136" t="s">
        <v>268</v>
      </c>
      <c r="W37" s="270"/>
      <c r="X37" s="137">
        <v>5.0000000000000001E-3</v>
      </c>
      <c r="Y37" s="155"/>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c r="AW37" s="131"/>
      <c r="AX37" s="131"/>
      <c r="AY37" s="131"/>
      <c r="AZ37" s="131"/>
      <c r="BA37" s="131"/>
      <c r="BB37" s="131"/>
      <c r="BC37" s="131"/>
      <c r="BD37" s="131"/>
      <c r="BE37" s="131"/>
      <c r="BF37" s="131"/>
      <c r="BG37" s="131"/>
      <c r="BH37" s="131"/>
      <c r="BI37" s="131"/>
      <c r="BJ37" s="131"/>
      <c r="BK37" s="131"/>
      <c r="BL37" s="131"/>
      <c r="BM37" s="131"/>
      <c r="BN37" s="131"/>
      <c r="BO37" s="131"/>
      <c r="BP37" s="131"/>
    </row>
    <row r="38" spans="1:68" s="125" customFormat="1" ht="27.95" customHeight="1" x14ac:dyDescent="0.2">
      <c r="B38" s="299">
        <v>8</v>
      </c>
      <c r="C38" s="351" t="s">
        <v>191</v>
      </c>
      <c r="D38" s="351"/>
      <c r="E38" s="352"/>
      <c r="F38" s="167">
        <v>5.0000000000000001E-3</v>
      </c>
      <c r="G38" s="271" t="s">
        <v>171</v>
      </c>
      <c r="H38" s="271"/>
      <c r="I38" s="271"/>
      <c r="J38" s="271"/>
      <c r="K38" s="127">
        <v>42552</v>
      </c>
      <c r="L38" s="127">
        <v>42735</v>
      </c>
      <c r="M38" s="365" t="s">
        <v>188</v>
      </c>
      <c r="N38" s="285" t="s">
        <v>175</v>
      </c>
      <c r="O38" s="360">
        <v>62500000</v>
      </c>
      <c r="P38" s="360">
        <v>72826000</v>
      </c>
      <c r="Q38" s="295" t="s">
        <v>181</v>
      </c>
      <c r="R38" s="296"/>
      <c r="T38" s="362" t="s">
        <v>227</v>
      </c>
      <c r="U38" s="362"/>
      <c r="V38" s="168" t="s">
        <v>237</v>
      </c>
      <c r="W38" s="344">
        <f>62500000</f>
        <v>62500000</v>
      </c>
      <c r="X38" s="159">
        <v>5.0000000000000001E-3</v>
      </c>
      <c r="Y38" s="169"/>
      <c r="AA38" s="131"/>
      <c r="AB38" s="131"/>
      <c r="AC38" s="131"/>
      <c r="AD38" s="131"/>
      <c r="AE38" s="131"/>
      <c r="AF38" s="131"/>
      <c r="AG38" s="131"/>
      <c r="AH38" s="131"/>
      <c r="AI38" s="131"/>
      <c r="AJ38" s="131"/>
      <c r="AK38" s="131"/>
      <c r="AL38" s="131"/>
      <c r="AM38" s="131"/>
      <c r="AN38" s="131"/>
      <c r="AO38" s="131"/>
      <c r="AP38" s="131"/>
      <c r="AQ38" s="131"/>
      <c r="AR38" s="131"/>
      <c r="AS38" s="131"/>
      <c r="AT38" s="131"/>
      <c r="AU38" s="131"/>
      <c r="AV38" s="131"/>
      <c r="AW38" s="131"/>
      <c r="AX38" s="131"/>
      <c r="AY38" s="131"/>
      <c r="AZ38" s="131"/>
      <c r="BA38" s="131"/>
      <c r="BB38" s="131"/>
      <c r="BC38" s="131"/>
      <c r="BD38" s="131"/>
      <c r="BE38" s="131"/>
      <c r="BF38" s="131"/>
      <c r="BG38" s="131"/>
      <c r="BH38" s="131"/>
      <c r="BI38" s="131"/>
      <c r="BJ38" s="131"/>
      <c r="BK38" s="131"/>
      <c r="BL38" s="131"/>
      <c r="BM38" s="131"/>
      <c r="BN38" s="131"/>
      <c r="BO38" s="131"/>
      <c r="BP38" s="131"/>
    </row>
    <row r="39" spans="1:68" s="125" customFormat="1" ht="27.95" customHeight="1" x14ac:dyDescent="0.2">
      <c r="B39" s="300"/>
      <c r="C39" s="370"/>
      <c r="D39" s="370"/>
      <c r="E39" s="371"/>
      <c r="F39" s="167">
        <v>5.0000000000000001E-3</v>
      </c>
      <c r="G39" s="271" t="s">
        <v>172</v>
      </c>
      <c r="H39" s="271"/>
      <c r="I39" s="271"/>
      <c r="J39" s="271"/>
      <c r="K39" s="127">
        <v>42552</v>
      </c>
      <c r="L39" s="127">
        <v>42735</v>
      </c>
      <c r="M39" s="366"/>
      <c r="N39" s="286"/>
      <c r="O39" s="369"/>
      <c r="P39" s="369"/>
      <c r="Q39" s="297"/>
      <c r="R39" s="298"/>
      <c r="T39" s="362" t="s">
        <v>227</v>
      </c>
      <c r="U39" s="362"/>
      <c r="V39" s="168" t="s">
        <v>238</v>
      </c>
      <c r="W39" s="361"/>
      <c r="X39" s="159">
        <v>5.0000000000000001E-3</v>
      </c>
      <c r="Y39" s="169"/>
      <c r="AA39" s="131"/>
      <c r="AB39" s="131"/>
      <c r="AC39" s="131"/>
      <c r="AD39" s="131"/>
      <c r="AE39" s="131"/>
      <c r="AF39" s="131"/>
      <c r="AG39" s="131"/>
      <c r="AH39" s="131"/>
      <c r="AI39" s="131"/>
      <c r="AJ39" s="131"/>
      <c r="AK39" s="131"/>
      <c r="AL39" s="131"/>
      <c r="AM39" s="131"/>
      <c r="AN39" s="131"/>
      <c r="AO39" s="131"/>
      <c r="AP39" s="131"/>
      <c r="AQ39" s="131"/>
      <c r="AR39" s="131"/>
      <c r="AS39" s="131"/>
      <c r="AT39" s="131"/>
      <c r="AU39" s="131"/>
      <c r="AV39" s="131"/>
      <c r="AW39" s="131"/>
      <c r="AX39" s="131"/>
      <c r="AY39" s="131"/>
      <c r="AZ39" s="131"/>
      <c r="BA39" s="131"/>
      <c r="BB39" s="131"/>
      <c r="BC39" s="131"/>
      <c r="BD39" s="131"/>
      <c r="BE39" s="131"/>
      <c r="BF39" s="131"/>
      <c r="BG39" s="131"/>
      <c r="BH39" s="131"/>
      <c r="BI39" s="131"/>
      <c r="BJ39" s="131"/>
      <c r="BK39" s="131"/>
      <c r="BL39" s="131"/>
      <c r="BM39" s="131"/>
      <c r="BN39" s="131"/>
      <c r="BO39" s="131"/>
      <c r="BP39" s="131"/>
    </row>
    <row r="40" spans="1:68" s="125" customFormat="1" ht="27.95" customHeight="1" x14ac:dyDescent="0.2">
      <c r="B40" s="300"/>
      <c r="C40" s="370"/>
      <c r="D40" s="370"/>
      <c r="E40" s="371"/>
      <c r="F40" s="170">
        <v>0.01</v>
      </c>
      <c r="G40" s="363" t="s">
        <v>173</v>
      </c>
      <c r="H40" s="363"/>
      <c r="I40" s="363"/>
      <c r="J40" s="363"/>
      <c r="K40" s="135">
        <v>42552</v>
      </c>
      <c r="L40" s="135">
        <v>42735</v>
      </c>
      <c r="M40" s="366"/>
      <c r="N40" s="286"/>
      <c r="O40" s="369"/>
      <c r="P40" s="369"/>
      <c r="Q40" s="297"/>
      <c r="R40" s="298"/>
      <c r="T40" s="364" t="s">
        <v>227</v>
      </c>
      <c r="U40" s="364"/>
      <c r="V40" s="168" t="s">
        <v>239</v>
      </c>
      <c r="W40" s="345"/>
      <c r="X40" s="159">
        <v>0.01</v>
      </c>
      <c r="Y40" s="169"/>
      <c r="AA40" s="131"/>
      <c r="AB40" s="131"/>
      <c r="AC40" s="131"/>
      <c r="AD40" s="131"/>
      <c r="AE40" s="131"/>
      <c r="AF40" s="131"/>
      <c r="AG40" s="131"/>
      <c r="AH40" s="131"/>
      <c r="AI40" s="131"/>
      <c r="AJ40" s="131"/>
      <c r="AK40" s="131"/>
      <c r="AL40" s="131"/>
      <c r="AM40" s="131"/>
      <c r="AN40" s="131"/>
      <c r="AO40" s="131"/>
      <c r="AP40" s="131"/>
      <c r="AQ40" s="131"/>
      <c r="AR40" s="131"/>
      <c r="AS40" s="131"/>
      <c r="AT40" s="131"/>
      <c r="AU40" s="131"/>
      <c r="AV40" s="131"/>
      <c r="AW40" s="131"/>
      <c r="AX40" s="131"/>
      <c r="AY40" s="131"/>
      <c r="AZ40" s="131"/>
      <c r="BA40" s="131"/>
      <c r="BB40" s="131"/>
      <c r="BC40" s="131"/>
      <c r="BD40" s="131"/>
      <c r="BE40" s="131"/>
      <c r="BF40" s="131"/>
      <c r="BG40" s="131"/>
      <c r="BH40" s="131"/>
      <c r="BI40" s="131"/>
      <c r="BJ40" s="131"/>
      <c r="BK40" s="131"/>
      <c r="BL40" s="131"/>
      <c r="BM40" s="131"/>
      <c r="BN40" s="131"/>
      <c r="BO40" s="131"/>
      <c r="BP40" s="131"/>
    </row>
    <row r="41" spans="1:68" s="125" customFormat="1" ht="28.5" customHeight="1" x14ac:dyDescent="0.2">
      <c r="B41" s="367" t="s">
        <v>33</v>
      </c>
      <c r="C41" s="287"/>
      <c r="D41" s="287"/>
      <c r="E41" s="287"/>
      <c r="F41" s="138">
        <f>F32+F33+F34+F35+F36+F37+F38+F39+F40</f>
        <v>0.12000000000000002</v>
      </c>
      <c r="G41" s="320"/>
      <c r="H41" s="320"/>
      <c r="I41" s="320"/>
      <c r="J41" s="320"/>
      <c r="K41" s="171"/>
      <c r="L41" s="171"/>
      <c r="M41" s="163"/>
      <c r="N41" s="138"/>
      <c r="O41" s="141">
        <f>SUM(O32:O40)</f>
        <v>536400000</v>
      </c>
      <c r="P41" s="141">
        <f>SUM(P32:P40)</f>
        <v>6835073149</v>
      </c>
      <c r="Q41" s="289"/>
      <c r="R41" s="289"/>
      <c r="S41" s="172"/>
      <c r="T41" s="290"/>
      <c r="U41" s="290"/>
      <c r="V41" s="142"/>
      <c r="W41" s="143">
        <f>SUM(W32:W40)</f>
        <v>533918054</v>
      </c>
      <c r="X41" s="144">
        <f>SUM(X32:X40)</f>
        <v>0.11490000000000002</v>
      </c>
      <c r="Y41" s="173"/>
      <c r="AA41" s="131"/>
      <c r="AB41" s="131"/>
      <c r="AC41" s="131"/>
      <c r="AD41" s="131"/>
      <c r="AE41" s="131"/>
      <c r="AF41" s="131"/>
      <c r="AG41" s="131"/>
      <c r="AH41" s="131"/>
      <c r="AI41" s="131"/>
      <c r="AJ41" s="131"/>
      <c r="AK41" s="131"/>
      <c r="AL41" s="131"/>
      <c r="AM41" s="131"/>
      <c r="AN41" s="131"/>
      <c r="AO41" s="131"/>
      <c r="AP41" s="131"/>
      <c r="AQ41" s="131"/>
      <c r="AR41" s="131"/>
      <c r="AS41" s="131"/>
      <c r="AT41" s="131"/>
      <c r="AU41" s="131"/>
      <c r="AV41" s="131"/>
      <c r="AW41" s="131"/>
      <c r="AX41" s="131"/>
      <c r="AY41" s="131"/>
      <c r="AZ41" s="131"/>
      <c r="BA41" s="131"/>
      <c r="BB41" s="131"/>
      <c r="BC41" s="131"/>
      <c r="BD41" s="131"/>
      <c r="BE41" s="131"/>
      <c r="BF41" s="131"/>
      <c r="BG41" s="131"/>
      <c r="BH41" s="131"/>
      <c r="BI41" s="131"/>
      <c r="BJ41" s="131"/>
      <c r="BK41" s="131"/>
      <c r="BL41" s="131"/>
      <c r="BM41" s="131"/>
      <c r="BN41" s="131"/>
      <c r="BO41" s="131"/>
      <c r="BP41" s="131"/>
    </row>
    <row r="42" spans="1:68" s="175" customFormat="1" ht="18.75" customHeight="1" x14ac:dyDescent="0.2">
      <c r="A42" s="368"/>
      <c r="B42" s="368"/>
      <c r="C42" s="368"/>
      <c r="D42" s="368"/>
      <c r="E42" s="368"/>
      <c r="F42" s="368"/>
      <c r="G42" s="368"/>
      <c r="H42" s="368"/>
      <c r="I42" s="368"/>
      <c r="J42" s="368"/>
      <c r="K42" s="368"/>
      <c r="L42" s="368"/>
      <c r="M42" s="368"/>
      <c r="N42" s="368"/>
      <c r="O42" s="368"/>
      <c r="P42" s="368"/>
      <c r="Q42" s="368"/>
      <c r="R42" s="368"/>
      <c r="S42" s="368"/>
      <c r="T42" s="292"/>
      <c r="U42" s="292"/>
      <c r="V42" s="146"/>
      <c r="W42" s="147"/>
      <c r="X42" s="148"/>
      <c r="Y42" s="174"/>
      <c r="AA42" s="131"/>
      <c r="AB42" s="131"/>
      <c r="AC42" s="131"/>
      <c r="AD42" s="131"/>
      <c r="AE42" s="131"/>
      <c r="AF42" s="131"/>
      <c r="AG42" s="131"/>
      <c r="AH42" s="131"/>
      <c r="AI42" s="131"/>
      <c r="AJ42" s="131"/>
      <c r="AK42" s="131"/>
      <c r="AL42" s="131"/>
      <c r="AM42" s="131"/>
      <c r="AN42" s="131"/>
      <c r="AO42" s="131"/>
      <c r="AP42" s="131"/>
      <c r="AQ42" s="131"/>
      <c r="AR42" s="131"/>
      <c r="AS42" s="131"/>
      <c r="AT42" s="131"/>
      <c r="AU42" s="131"/>
      <c r="AV42" s="131"/>
      <c r="AW42" s="131"/>
      <c r="AX42" s="131"/>
      <c r="AY42" s="131"/>
      <c r="AZ42" s="131"/>
      <c r="BA42" s="131"/>
      <c r="BB42" s="131"/>
      <c r="BC42" s="131"/>
      <c r="BD42" s="131"/>
      <c r="BE42" s="131"/>
      <c r="BF42" s="131"/>
      <c r="BG42" s="131"/>
      <c r="BH42" s="131"/>
      <c r="BI42" s="131"/>
      <c r="BJ42" s="131"/>
      <c r="BK42" s="131"/>
      <c r="BL42" s="131"/>
      <c r="BM42" s="131"/>
      <c r="BN42" s="131"/>
      <c r="BO42" s="131"/>
      <c r="BP42" s="131"/>
    </row>
    <row r="43" spans="1:68" s="175" customFormat="1" ht="35.1" customHeight="1" x14ac:dyDescent="0.2">
      <c r="B43" s="307" t="s">
        <v>134</v>
      </c>
      <c r="C43" s="307"/>
      <c r="D43" s="307"/>
      <c r="E43" s="307"/>
      <c r="F43" s="307"/>
      <c r="G43" s="307"/>
      <c r="H43" s="307"/>
      <c r="I43" s="307"/>
      <c r="J43" s="307"/>
      <c r="K43" s="307"/>
      <c r="L43" s="307"/>
      <c r="M43" s="307"/>
      <c r="N43" s="307"/>
      <c r="O43" s="307"/>
      <c r="P43" s="307"/>
      <c r="Q43" s="307"/>
      <c r="R43" s="307"/>
      <c r="S43" s="372"/>
      <c r="T43" s="307"/>
      <c r="U43" s="307"/>
      <c r="V43" s="307"/>
      <c r="W43" s="307">
        <v>0</v>
      </c>
      <c r="X43" s="307">
        <f t="shared" ref="X43:X72" si="0">SUM(S43:S48)</f>
        <v>0</v>
      </c>
      <c r="Y43" s="307"/>
      <c r="AA43" s="131"/>
      <c r="AB43" s="131"/>
      <c r="AC43" s="131"/>
      <c r="AD43" s="131"/>
      <c r="AE43" s="131"/>
      <c r="AF43" s="131"/>
      <c r="AG43" s="131"/>
      <c r="AH43" s="131"/>
      <c r="AI43" s="131"/>
      <c r="AJ43" s="131"/>
      <c r="AK43" s="131"/>
      <c r="AL43" s="131"/>
      <c r="AM43" s="131"/>
      <c r="AN43" s="131"/>
      <c r="AO43" s="131"/>
      <c r="AP43" s="131"/>
      <c r="AQ43" s="131"/>
      <c r="AR43" s="131"/>
      <c r="AS43" s="131"/>
      <c r="AT43" s="131"/>
      <c r="AU43" s="131"/>
      <c r="AV43" s="131"/>
      <c r="AW43" s="131"/>
      <c r="AX43" s="131"/>
      <c r="AY43" s="131"/>
      <c r="AZ43" s="131"/>
      <c r="BA43" s="131"/>
      <c r="BB43" s="131"/>
      <c r="BC43" s="131"/>
      <c r="BD43" s="131"/>
      <c r="BE43" s="131"/>
      <c r="BF43" s="131"/>
      <c r="BG43" s="131"/>
      <c r="BH43" s="131"/>
      <c r="BI43" s="131"/>
      <c r="BJ43" s="131"/>
      <c r="BK43" s="131"/>
      <c r="BL43" s="131"/>
      <c r="BM43" s="131"/>
      <c r="BN43" s="131"/>
      <c r="BO43" s="131"/>
      <c r="BP43" s="131"/>
    </row>
    <row r="44" spans="1:68" s="125" customFormat="1" ht="45" customHeight="1" x14ac:dyDescent="0.2">
      <c r="B44" s="321">
        <v>9</v>
      </c>
      <c r="C44" s="323" t="s">
        <v>189</v>
      </c>
      <c r="D44" s="323"/>
      <c r="E44" s="324"/>
      <c r="F44" s="132">
        <v>0.02</v>
      </c>
      <c r="G44" s="356" t="s">
        <v>202</v>
      </c>
      <c r="H44" s="357"/>
      <c r="I44" s="357"/>
      <c r="J44" s="358"/>
      <c r="K44" s="127">
        <v>42552</v>
      </c>
      <c r="L44" s="127">
        <v>42735</v>
      </c>
      <c r="M44" s="328" t="s">
        <v>206</v>
      </c>
      <c r="N44" s="285" t="s">
        <v>196</v>
      </c>
      <c r="O44" s="293">
        <v>379100000</v>
      </c>
      <c r="P44" s="293">
        <v>0</v>
      </c>
      <c r="Q44" s="373" t="s">
        <v>182</v>
      </c>
      <c r="R44" s="373"/>
      <c r="S44" s="176"/>
      <c r="T44" s="272" t="s">
        <v>227</v>
      </c>
      <c r="U44" s="272"/>
      <c r="V44" s="128" t="s">
        <v>251</v>
      </c>
      <c r="W44" s="268">
        <v>313580000</v>
      </c>
      <c r="X44" s="133">
        <v>0.02</v>
      </c>
      <c r="Y44" s="136"/>
      <c r="AA44" s="131"/>
      <c r="AB44" s="131"/>
      <c r="AC44" s="131"/>
      <c r="AD44" s="131"/>
      <c r="AE44" s="131"/>
      <c r="AF44" s="131"/>
      <c r="AG44" s="131"/>
      <c r="AH44" s="131"/>
      <c r="AI44" s="131"/>
      <c r="AJ44" s="131"/>
      <c r="AK44" s="131"/>
      <c r="AL44" s="131"/>
      <c r="AM44" s="131"/>
      <c r="AN44" s="131"/>
      <c r="AO44" s="131"/>
      <c r="AP44" s="131"/>
      <c r="AQ44" s="131"/>
      <c r="AR44" s="131"/>
      <c r="AS44" s="131"/>
      <c r="AT44" s="131"/>
      <c r="AU44" s="131"/>
      <c r="AV44" s="131"/>
      <c r="AW44" s="131"/>
      <c r="AX44" s="131"/>
      <c r="AY44" s="131"/>
      <c r="AZ44" s="131"/>
      <c r="BA44" s="131"/>
      <c r="BB44" s="131"/>
      <c r="BC44" s="131"/>
      <c r="BD44" s="131"/>
      <c r="BE44" s="131"/>
      <c r="BF44" s="131"/>
      <c r="BG44" s="131"/>
      <c r="BH44" s="131"/>
      <c r="BI44" s="131"/>
      <c r="BJ44" s="131"/>
      <c r="BK44" s="131"/>
      <c r="BL44" s="131"/>
      <c r="BM44" s="131"/>
      <c r="BN44" s="131"/>
      <c r="BO44" s="131"/>
      <c r="BP44" s="131"/>
    </row>
    <row r="45" spans="1:68" s="125" customFormat="1" ht="39.950000000000003" customHeight="1" x14ac:dyDescent="0.2">
      <c r="B45" s="321"/>
      <c r="C45" s="326"/>
      <c r="D45" s="326"/>
      <c r="E45" s="327"/>
      <c r="F45" s="132">
        <v>0.02</v>
      </c>
      <c r="G45" s="356" t="s">
        <v>155</v>
      </c>
      <c r="H45" s="357"/>
      <c r="I45" s="357"/>
      <c r="J45" s="358"/>
      <c r="K45" s="127">
        <v>42552</v>
      </c>
      <c r="L45" s="127">
        <v>42735</v>
      </c>
      <c r="M45" s="329"/>
      <c r="N45" s="286"/>
      <c r="O45" s="294"/>
      <c r="P45" s="294"/>
      <c r="Q45" s="373"/>
      <c r="R45" s="373"/>
      <c r="S45" s="176"/>
      <c r="T45" s="272" t="s">
        <v>227</v>
      </c>
      <c r="U45" s="272"/>
      <c r="V45" s="128" t="s">
        <v>252</v>
      </c>
      <c r="W45" s="269"/>
      <c r="X45" s="133">
        <v>0.02</v>
      </c>
      <c r="Y45" s="136" t="s">
        <v>257</v>
      </c>
      <c r="AA45" s="131"/>
      <c r="AB45" s="131"/>
      <c r="AC45" s="131"/>
      <c r="AD45" s="131"/>
      <c r="AE45" s="131"/>
      <c r="AF45" s="131"/>
      <c r="AG45" s="131"/>
      <c r="AH45" s="131"/>
      <c r="AI45" s="131"/>
      <c r="AJ45" s="131"/>
      <c r="AK45" s="131"/>
      <c r="AL45" s="131"/>
      <c r="AM45" s="131"/>
      <c r="AN45" s="131"/>
      <c r="AO45" s="131"/>
      <c r="AP45" s="131"/>
      <c r="AQ45" s="131"/>
      <c r="AR45" s="131"/>
      <c r="AS45" s="131"/>
      <c r="AT45" s="131"/>
      <c r="AU45" s="131"/>
      <c r="AV45" s="131"/>
      <c r="AW45" s="131"/>
      <c r="AX45" s="131"/>
      <c r="AY45" s="131"/>
      <c r="AZ45" s="131"/>
      <c r="BA45" s="131"/>
      <c r="BB45" s="131"/>
      <c r="BC45" s="131"/>
      <c r="BD45" s="131"/>
      <c r="BE45" s="131"/>
      <c r="BF45" s="131"/>
      <c r="BG45" s="131"/>
      <c r="BH45" s="131"/>
      <c r="BI45" s="131"/>
      <c r="BJ45" s="131"/>
      <c r="BK45" s="131"/>
      <c r="BL45" s="131"/>
      <c r="BM45" s="131"/>
      <c r="BN45" s="131"/>
      <c r="BO45" s="131"/>
      <c r="BP45" s="131"/>
    </row>
    <row r="46" spans="1:68" s="125" customFormat="1" ht="51.95" customHeight="1" x14ac:dyDescent="0.2">
      <c r="B46" s="321"/>
      <c r="C46" s="326"/>
      <c r="D46" s="326"/>
      <c r="E46" s="327"/>
      <c r="F46" s="126">
        <v>0.01</v>
      </c>
      <c r="G46" s="356" t="s">
        <v>143</v>
      </c>
      <c r="H46" s="357"/>
      <c r="I46" s="357"/>
      <c r="J46" s="358"/>
      <c r="K46" s="127">
        <v>42552</v>
      </c>
      <c r="L46" s="127">
        <v>42735</v>
      </c>
      <c r="M46" s="329"/>
      <c r="N46" s="286"/>
      <c r="O46" s="294"/>
      <c r="P46" s="294"/>
      <c r="Q46" s="373"/>
      <c r="R46" s="373"/>
      <c r="S46" s="176"/>
      <c r="T46" s="272" t="s">
        <v>227</v>
      </c>
      <c r="U46" s="272"/>
      <c r="V46" s="128" t="s">
        <v>253</v>
      </c>
      <c r="W46" s="269"/>
      <c r="X46" s="133">
        <v>0.01</v>
      </c>
      <c r="Y46" s="177"/>
      <c r="AA46" s="131"/>
      <c r="AB46" s="131"/>
      <c r="AC46" s="131"/>
      <c r="AD46" s="131"/>
      <c r="AE46" s="131"/>
      <c r="AF46" s="131"/>
      <c r="AG46" s="131"/>
      <c r="AH46" s="131"/>
      <c r="AI46" s="131"/>
      <c r="AJ46" s="131"/>
      <c r="AK46" s="131"/>
      <c r="AL46" s="131"/>
      <c r="AM46" s="131"/>
      <c r="AN46" s="131"/>
      <c r="AO46" s="131"/>
      <c r="AP46" s="131"/>
      <c r="AQ46" s="131"/>
      <c r="AR46" s="131"/>
      <c r="AS46" s="131"/>
      <c r="AT46" s="131"/>
      <c r="AU46" s="131"/>
      <c r="AV46" s="131"/>
      <c r="AW46" s="131"/>
      <c r="AX46" s="131"/>
      <c r="AY46" s="131"/>
      <c r="AZ46" s="131"/>
      <c r="BA46" s="131"/>
      <c r="BB46" s="131"/>
      <c r="BC46" s="131"/>
      <c r="BD46" s="131"/>
      <c r="BE46" s="131"/>
      <c r="BF46" s="131"/>
      <c r="BG46" s="131"/>
      <c r="BH46" s="131"/>
      <c r="BI46" s="131"/>
      <c r="BJ46" s="131"/>
      <c r="BK46" s="131"/>
      <c r="BL46" s="131"/>
      <c r="BM46" s="131"/>
      <c r="BN46" s="131"/>
      <c r="BO46" s="131"/>
      <c r="BP46" s="131"/>
    </row>
    <row r="47" spans="1:68" s="125" customFormat="1" ht="62.1" customHeight="1" x14ac:dyDescent="0.2">
      <c r="B47" s="321"/>
      <c r="C47" s="326"/>
      <c r="D47" s="326"/>
      <c r="E47" s="327"/>
      <c r="F47" s="126">
        <v>3.5000000000000003E-2</v>
      </c>
      <c r="G47" s="356" t="s">
        <v>144</v>
      </c>
      <c r="H47" s="357"/>
      <c r="I47" s="357"/>
      <c r="J47" s="358"/>
      <c r="K47" s="127">
        <v>42552</v>
      </c>
      <c r="L47" s="127">
        <v>42735</v>
      </c>
      <c r="M47" s="329"/>
      <c r="N47" s="286"/>
      <c r="O47" s="294"/>
      <c r="P47" s="294"/>
      <c r="Q47" s="373"/>
      <c r="R47" s="373"/>
      <c r="S47" s="176"/>
      <c r="T47" s="272" t="s">
        <v>227</v>
      </c>
      <c r="U47" s="272"/>
      <c r="V47" s="128" t="s">
        <v>254</v>
      </c>
      <c r="W47" s="269"/>
      <c r="X47" s="133">
        <v>3.5000000000000003E-2</v>
      </c>
      <c r="Y47" s="177"/>
      <c r="AA47" s="131"/>
      <c r="AB47" s="131"/>
      <c r="AC47" s="131"/>
      <c r="AD47" s="131"/>
      <c r="AE47" s="131"/>
      <c r="AF47" s="131"/>
      <c r="AG47" s="131"/>
      <c r="AH47" s="131"/>
      <c r="AI47" s="131"/>
      <c r="AJ47" s="131"/>
      <c r="AK47" s="131"/>
      <c r="AL47" s="131"/>
      <c r="AM47" s="131"/>
      <c r="AN47" s="131"/>
      <c r="AO47" s="131"/>
      <c r="AP47" s="131"/>
      <c r="AQ47" s="131"/>
      <c r="AR47" s="131"/>
      <c r="AS47" s="131"/>
      <c r="AT47" s="131"/>
      <c r="AU47" s="131"/>
      <c r="AV47" s="131"/>
      <c r="AW47" s="131"/>
      <c r="AX47" s="131"/>
      <c r="AY47" s="131"/>
      <c r="AZ47" s="131"/>
      <c r="BA47" s="131"/>
      <c r="BB47" s="131"/>
      <c r="BC47" s="131"/>
      <c r="BD47" s="131"/>
      <c r="BE47" s="131"/>
      <c r="BF47" s="131"/>
      <c r="BG47" s="131"/>
      <c r="BH47" s="131"/>
      <c r="BI47" s="131"/>
      <c r="BJ47" s="131"/>
      <c r="BK47" s="131"/>
      <c r="BL47" s="131"/>
      <c r="BM47" s="131"/>
      <c r="BN47" s="131"/>
      <c r="BO47" s="131"/>
      <c r="BP47" s="131"/>
    </row>
    <row r="48" spans="1:68" s="125" customFormat="1" ht="35.1" customHeight="1" x14ac:dyDescent="0.2">
      <c r="B48" s="321"/>
      <c r="C48" s="326"/>
      <c r="D48" s="326"/>
      <c r="E48" s="327"/>
      <c r="F48" s="132">
        <v>1.4999999999999999E-2</v>
      </c>
      <c r="G48" s="356" t="s">
        <v>156</v>
      </c>
      <c r="H48" s="357"/>
      <c r="I48" s="357"/>
      <c r="J48" s="358"/>
      <c r="K48" s="127">
        <v>42552</v>
      </c>
      <c r="L48" s="127">
        <v>42735</v>
      </c>
      <c r="M48" s="329"/>
      <c r="N48" s="286"/>
      <c r="O48" s="294"/>
      <c r="P48" s="294"/>
      <c r="Q48" s="373"/>
      <c r="R48" s="373"/>
      <c r="S48" s="176"/>
      <c r="T48" s="272" t="s">
        <v>227</v>
      </c>
      <c r="U48" s="272"/>
      <c r="V48" s="128" t="s">
        <v>255</v>
      </c>
      <c r="W48" s="269"/>
      <c r="X48" s="133">
        <v>1.4999999999999999E-2</v>
      </c>
      <c r="Y48" s="177"/>
      <c r="AA48" s="131"/>
      <c r="AB48" s="131"/>
      <c r="AC48" s="131"/>
      <c r="AD48" s="131"/>
      <c r="AE48" s="131"/>
      <c r="AF48" s="131"/>
      <c r="AG48" s="131"/>
      <c r="AH48" s="131"/>
      <c r="AI48" s="131"/>
      <c r="AJ48" s="131"/>
      <c r="AK48" s="131"/>
      <c r="AL48" s="131"/>
      <c r="AM48" s="131"/>
      <c r="AN48" s="131"/>
      <c r="AO48" s="131"/>
      <c r="AP48" s="131"/>
      <c r="AQ48" s="131"/>
      <c r="AR48" s="131"/>
      <c r="AS48" s="131"/>
      <c r="AT48" s="131"/>
      <c r="AU48" s="131"/>
      <c r="AV48" s="131"/>
      <c r="AW48" s="131"/>
      <c r="AX48" s="131"/>
      <c r="AY48" s="131"/>
      <c r="AZ48" s="131"/>
      <c r="BA48" s="131"/>
      <c r="BB48" s="131"/>
      <c r="BC48" s="131"/>
      <c r="BD48" s="131"/>
      <c r="BE48" s="131"/>
      <c r="BF48" s="131"/>
      <c r="BG48" s="131"/>
      <c r="BH48" s="131"/>
      <c r="BI48" s="131"/>
      <c r="BJ48" s="131"/>
      <c r="BK48" s="131"/>
      <c r="BL48" s="131"/>
      <c r="BM48" s="131"/>
      <c r="BN48" s="131"/>
      <c r="BO48" s="131"/>
      <c r="BP48" s="131"/>
    </row>
    <row r="49" spans="1:68" s="125" customFormat="1" ht="56.1" customHeight="1" x14ac:dyDescent="0.2">
      <c r="B49" s="299"/>
      <c r="C49" s="326"/>
      <c r="D49" s="326"/>
      <c r="E49" s="327"/>
      <c r="F49" s="134">
        <v>0.01</v>
      </c>
      <c r="G49" s="317" t="s">
        <v>214</v>
      </c>
      <c r="H49" s="318"/>
      <c r="I49" s="318"/>
      <c r="J49" s="319"/>
      <c r="K49" s="135">
        <v>42552</v>
      </c>
      <c r="L49" s="135">
        <v>42735</v>
      </c>
      <c r="M49" s="329"/>
      <c r="N49" s="286"/>
      <c r="O49" s="294"/>
      <c r="P49" s="294"/>
      <c r="Q49" s="373"/>
      <c r="R49" s="373"/>
      <c r="S49" s="176"/>
      <c r="T49" s="272" t="s">
        <v>227</v>
      </c>
      <c r="U49" s="272"/>
      <c r="V49" s="128" t="s">
        <v>256</v>
      </c>
      <c r="W49" s="270"/>
      <c r="X49" s="133">
        <v>0.01</v>
      </c>
      <c r="Y49" s="136" t="s">
        <v>257</v>
      </c>
      <c r="AA49" s="131"/>
      <c r="AB49" s="131"/>
      <c r="AC49" s="131"/>
      <c r="AD49" s="131"/>
      <c r="AE49" s="131"/>
      <c r="AF49" s="131"/>
      <c r="AG49" s="131"/>
      <c r="AH49" s="131"/>
      <c r="AI49" s="131"/>
      <c r="AJ49" s="131"/>
      <c r="AK49" s="131"/>
      <c r="AL49" s="131"/>
      <c r="AM49" s="131"/>
      <c r="AN49" s="131"/>
      <c r="AO49" s="131"/>
      <c r="AP49" s="131"/>
      <c r="AQ49" s="131"/>
      <c r="AR49" s="131"/>
      <c r="AS49" s="131"/>
      <c r="AT49" s="131"/>
      <c r="AU49" s="131"/>
      <c r="AV49" s="131"/>
      <c r="AW49" s="131"/>
      <c r="AX49" s="131"/>
      <c r="AY49" s="131"/>
      <c r="AZ49" s="131"/>
      <c r="BA49" s="131"/>
      <c r="BB49" s="131"/>
      <c r="BC49" s="131"/>
      <c r="BD49" s="131"/>
      <c r="BE49" s="131"/>
      <c r="BF49" s="131"/>
      <c r="BG49" s="131"/>
      <c r="BH49" s="131"/>
      <c r="BI49" s="131"/>
      <c r="BJ49" s="131"/>
      <c r="BK49" s="131"/>
      <c r="BL49" s="131"/>
      <c r="BM49" s="131"/>
      <c r="BN49" s="131"/>
      <c r="BO49" s="131"/>
      <c r="BP49" s="131"/>
    </row>
    <row r="50" spans="1:68" s="125" customFormat="1" ht="28.5" customHeight="1" x14ac:dyDescent="0.2">
      <c r="B50" s="287" t="s">
        <v>33</v>
      </c>
      <c r="C50" s="287"/>
      <c r="D50" s="287"/>
      <c r="E50" s="287"/>
      <c r="F50" s="178">
        <f>F49+F44+F45+F46+F47+F48</f>
        <v>0.11</v>
      </c>
      <c r="G50" s="320"/>
      <c r="H50" s="320"/>
      <c r="I50" s="320"/>
      <c r="J50" s="320"/>
      <c r="K50" s="162"/>
      <c r="L50" s="163"/>
      <c r="M50" s="163"/>
      <c r="N50" s="138"/>
      <c r="O50" s="141">
        <f>SUM(O44)</f>
        <v>379100000</v>
      </c>
      <c r="P50" s="141">
        <f>SUM(P44:P48)</f>
        <v>0</v>
      </c>
      <c r="Q50" s="289"/>
      <c r="R50" s="289"/>
      <c r="S50" s="179"/>
      <c r="T50" s="290"/>
      <c r="U50" s="290"/>
      <c r="V50" s="142"/>
      <c r="W50" s="143">
        <f>SUM(W44:W49)</f>
        <v>313580000</v>
      </c>
      <c r="X50" s="164">
        <f>SUM(X44:X49)</f>
        <v>0.11</v>
      </c>
      <c r="Y50" s="145"/>
      <c r="AA50" s="131"/>
      <c r="AB50" s="131"/>
      <c r="AC50" s="131"/>
      <c r="AD50" s="131"/>
      <c r="AE50" s="131"/>
      <c r="AF50" s="131"/>
      <c r="AG50" s="131"/>
      <c r="AH50" s="131"/>
      <c r="AI50" s="131"/>
      <c r="AJ50" s="131"/>
      <c r="AK50" s="131"/>
      <c r="AL50" s="131"/>
      <c r="AM50" s="131"/>
      <c r="AN50" s="131"/>
      <c r="AO50" s="131"/>
      <c r="AP50" s="131"/>
      <c r="AQ50" s="131"/>
      <c r="AR50" s="131"/>
      <c r="AS50" s="131"/>
      <c r="AT50" s="131"/>
      <c r="AU50" s="131"/>
      <c r="AV50" s="131"/>
      <c r="AW50" s="131"/>
      <c r="AX50" s="131"/>
      <c r="AY50" s="131"/>
      <c r="AZ50" s="131"/>
      <c r="BA50" s="131"/>
      <c r="BB50" s="131"/>
      <c r="BC50" s="131"/>
      <c r="BD50" s="131"/>
      <c r="BE50" s="131"/>
      <c r="BF50" s="131"/>
      <c r="BG50" s="131"/>
      <c r="BH50" s="131"/>
      <c r="BI50" s="131"/>
      <c r="BJ50" s="131"/>
      <c r="BK50" s="131"/>
      <c r="BL50" s="131"/>
      <c r="BM50" s="131"/>
      <c r="BN50" s="131"/>
      <c r="BO50" s="131"/>
      <c r="BP50" s="131"/>
    </row>
    <row r="51" spans="1:68" s="125" customFormat="1" ht="15" x14ac:dyDescent="0.2">
      <c r="A51" s="291"/>
      <c r="B51" s="291"/>
      <c r="C51" s="291"/>
      <c r="D51" s="291"/>
      <c r="E51" s="291"/>
      <c r="F51" s="291"/>
      <c r="G51" s="291"/>
      <c r="H51" s="291"/>
      <c r="I51" s="291"/>
      <c r="J51" s="291"/>
      <c r="K51" s="291"/>
      <c r="L51" s="291"/>
      <c r="M51" s="291"/>
      <c r="N51" s="291"/>
      <c r="O51" s="291"/>
      <c r="P51" s="291"/>
      <c r="Q51" s="291"/>
      <c r="R51" s="291"/>
      <c r="S51" s="291"/>
      <c r="T51" s="292"/>
      <c r="U51" s="292"/>
      <c r="V51" s="146"/>
      <c r="W51" s="147"/>
      <c r="X51" s="148"/>
      <c r="Y51" s="149"/>
      <c r="Z51" s="180"/>
      <c r="AA51" s="131"/>
      <c r="AB51" s="131"/>
      <c r="AC51" s="131"/>
      <c r="AD51" s="131"/>
      <c r="AE51" s="131"/>
      <c r="AF51" s="131"/>
      <c r="AG51" s="131"/>
      <c r="AH51" s="131"/>
      <c r="AI51" s="131"/>
      <c r="AJ51" s="131"/>
      <c r="AK51" s="131"/>
      <c r="AL51" s="131"/>
      <c r="AM51" s="131"/>
      <c r="AN51" s="131"/>
      <c r="AO51" s="131"/>
      <c r="AP51" s="131"/>
      <c r="AQ51" s="131"/>
      <c r="AR51" s="131"/>
      <c r="AS51" s="131"/>
      <c r="AT51" s="131"/>
      <c r="AU51" s="131"/>
      <c r="AV51" s="131"/>
      <c r="AW51" s="131"/>
      <c r="AX51" s="131"/>
      <c r="AY51" s="131"/>
      <c r="AZ51" s="131"/>
      <c r="BA51" s="131"/>
      <c r="BB51" s="131"/>
      <c r="BC51" s="131"/>
      <c r="BD51" s="131"/>
      <c r="BE51" s="131"/>
      <c r="BF51" s="131"/>
      <c r="BG51" s="131"/>
      <c r="BH51" s="131"/>
      <c r="BI51" s="131"/>
      <c r="BJ51" s="131"/>
      <c r="BK51" s="131"/>
      <c r="BL51" s="131"/>
      <c r="BM51" s="131"/>
      <c r="BN51" s="131"/>
      <c r="BO51" s="131"/>
      <c r="BP51" s="131"/>
    </row>
    <row r="52" spans="1:68" s="125" customFormat="1" ht="29.1" customHeight="1" x14ac:dyDescent="0.2">
      <c r="B52" s="307" t="s">
        <v>135</v>
      </c>
      <c r="C52" s="307"/>
      <c r="D52" s="307"/>
      <c r="E52" s="307"/>
      <c r="F52" s="307"/>
      <c r="G52" s="307"/>
      <c r="H52" s="307"/>
      <c r="I52" s="307"/>
      <c r="J52" s="307"/>
      <c r="K52" s="307"/>
      <c r="L52" s="307"/>
      <c r="M52" s="307"/>
      <c r="N52" s="307"/>
      <c r="O52" s="307"/>
      <c r="P52" s="307"/>
      <c r="Q52" s="307"/>
      <c r="R52" s="307"/>
      <c r="S52" s="372"/>
      <c r="T52" s="307"/>
      <c r="U52" s="307"/>
      <c r="V52" s="307"/>
      <c r="W52" s="307">
        <v>0</v>
      </c>
      <c r="X52" s="307">
        <f t="shared" si="0"/>
        <v>0</v>
      </c>
      <c r="Y52" s="307"/>
      <c r="AA52" s="131"/>
      <c r="AB52" s="131"/>
      <c r="AC52" s="131"/>
      <c r="AD52" s="131"/>
      <c r="AE52" s="131"/>
      <c r="AF52" s="131"/>
      <c r="AG52" s="131"/>
      <c r="AH52" s="131"/>
      <c r="AI52" s="131"/>
      <c r="AJ52" s="131"/>
      <c r="AK52" s="131"/>
      <c r="AL52" s="131"/>
      <c r="AM52" s="131"/>
      <c r="AN52" s="131"/>
      <c r="AO52" s="131"/>
      <c r="AP52" s="131"/>
      <c r="AQ52" s="131"/>
      <c r="AR52" s="131"/>
      <c r="AS52" s="131"/>
      <c r="AT52" s="131"/>
      <c r="AU52" s="131"/>
      <c r="AV52" s="131"/>
      <c r="AW52" s="131"/>
      <c r="AX52" s="131"/>
      <c r="AY52" s="131"/>
      <c r="AZ52" s="131"/>
      <c r="BA52" s="131"/>
      <c r="BB52" s="131"/>
      <c r="BC52" s="131"/>
      <c r="BD52" s="131"/>
      <c r="BE52" s="131"/>
      <c r="BF52" s="131"/>
      <c r="BG52" s="131"/>
      <c r="BH52" s="131"/>
      <c r="BI52" s="131"/>
      <c r="BJ52" s="131"/>
      <c r="BK52" s="131"/>
      <c r="BL52" s="131"/>
      <c r="BM52" s="131"/>
      <c r="BN52" s="131"/>
      <c r="BO52" s="131"/>
      <c r="BP52" s="131"/>
    </row>
    <row r="53" spans="1:68" s="125" customFormat="1" ht="71.099999999999994" customHeight="1" x14ac:dyDescent="0.2">
      <c r="B53" s="299">
        <v>10</v>
      </c>
      <c r="C53" s="322" t="s">
        <v>207</v>
      </c>
      <c r="D53" s="323"/>
      <c r="E53" s="324"/>
      <c r="F53" s="167">
        <v>0.01</v>
      </c>
      <c r="G53" s="374" t="s">
        <v>137</v>
      </c>
      <c r="H53" s="374"/>
      <c r="I53" s="374"/>
      <c r="J53" s="374"/>
      <c r="K53" s="127">
        <v>42552</v>
      </c>
      <c r="L53" s="127">
        <v>42558</v>
      </c>
      <c r="M53" s="328" t="s">
        <v>193</v>
      </c>
      <c r="N53" s="285" t="s">
        <v>159</v>
      </c>
      <c r="O53" s="293">
        <v>38200000</v>
      </c>
      <c r="P53" s="293">
        <v>14500000</v>
      </c>
      <c r="Q53" s="373" t="s">
        <v>183</v>
      </c>
      <c r="R53" s="373"/>
      <c r="S53" s="176"/>
      <c r="T53" s="272" t="s">
        <v>227</v>
      </c>
      <c r="U53" s="272"/>
      <c r="V53" s="136" t="s">
        <v>245</v>
      </c>
      <c r="W53" s="268">
        <f>38200000</f>
        <v>38200000</v>
      </c>
      <c r="X53" s="137">
        <v>0.01</v>
      </c>
      <c r="Y53" s="136"/>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c r="BO53" s="131"/>
      <c r="BP53" s="131"/>
    </row>
    <row r="54" spans="1:68" s="125" customFormat="1" ht="93" customHeight="1" x14ac:dyDescent="0.2">
      <c r="B54" s="300"/>
      <c r="C54" s="325"/>
      <c r="D54" s="326"/>
      <c r="E54" s="327"/>
      <c r="F54" s="158">
        <v>0.01</v>
      </c>
      <c r="G54" s="374" t="s">
        <v>138</v>
      </c>
      <c r="H54" s="374"/>
      <c r="I54" s="374"/>
      <c r="J54" s="374"/>
      <c r="K54" s="127">
        <v>42552</v>
      </c>
      <c r="L54" s="127">
        <v>42558</v>
      </c>
      <c r="M54" s="329"/>
      <c r="N54" s="286"/>
      <c r="O54" s="294"/>
      <c r="P54" s="294"/>
      <c r="Q54" s="373"/>
      <c r="R54" s="373"/>
      <c r="T54" s="272" t="s">
        <v>227</v>
      </c>
      <c r="U54" s="272"/>
      <c r="V54" s="136" t="s">
        <v>245</v>
      </c>
      <c r="W54" s="269"/>
      <c r="X54" s="137">
        <v>0.01</v>
      </c>
      <c r="Y54" s="136" t="s">
        <v>248</v>
      </c>
      <c r="AA54" s="131"/>
      <c r="AB54" s="131"/>
      <c r="AC54" s="131"/>
      <c r="AD54" s="131"/>
      <c r="AE54" s="131"/>
      <c r="AF54" s="131"/>
      <c r="AG54" s="131"/>
      <c r="AH54" s="131"/>
      <c r="AI54" s="131"/>
      <c r="AJ54" s="131"/>
      <c r="AK54" s="131"/>
      <c r="AL54" s="131"/>
      <c r="AM54" s="131"/>
      <c r="AN54" s="131"/>
      <c r="AO54" s="131"/>
      <c r="AP54" s="131"/>
      <c r="AQ54" s="131"/>
      <c r="AR54" s="131"/>
      <c r="AS54" s="131"/>
      <c r="AT54" s="131"/>
      <c r="AU54" s="131"/>
      <c r="AV54" s="131"/>
      <c r="AW54" s="131"/>
      <c r="AX54" s="131"/>
      <c r="AY54" s="131"/>
      <c r="AZ54" s="131"/>
      <c r="BA54" s="131"/>
      <c r="BB54" s="131"/>
      <c r="BC54" s="131"/>
      <c r="BD54" s="131"/>
      <c r="BE54" s="131"/>
      <c r="BF54" s="131"/>
      <c r="BG54" s="131"/>
      <c r="BH54" s="131"/>
      <c r="BI54" s="131"/>
      <c r="BJ54" s="131"/>
      <c r="BK54" s="131"/>
      <c r="BL54" s="131"/>
      <c r="BM54" s="131"/>
      <c r="BN54" s="131"/>
      <c r="BO54" s="131"/>
      <c r="BP54" s="131"/>
    </row>
    <row r="55" spans="1:68" s="125" customFormat="1" ht="54.95" customHeight="1" x14ac:dyDescent="0.2">
      <c r="B55" s="300"/>
      <c r="C55" s="325"/>
      <c r="D55" s="326"/>
      <c r="E55" s="327"/>
      <c r="F55" s="158">
        <v>0.01</v>
      </c>
      <c r="G55" s="374" t="s">
        <v>142</v>
      </c>
      <c r="H55" s="374"/>
      <c r="I55" s="374"/>
      <c r="J55" s="374"/>
      <c r="K55" s="127">
        <v>42552</v>
      </c>
      <c r="L55" s="127">
        <v>42735</v>
      </c>
      <c r="M55" s="329"/>
      <c r="N55" s="286"/>
      <c r="O55" s="294"/>
      <c r="P55" s="294"/>
      <c r="Q55" s="373"/>
      <c r="R55" s="373"/>
      <c r="T55" s="272" t="s">
        <v>227</v>
      </c>
      <c r="U55" s="272"/>
      <c r="V55" s="136" t="s">
        <v>246</v>
      </c>
      <c r="W55" s="269"/>
      <c r="X55" s="137">
        <v>0.01</v>
      </c>
      <c r="Y55" s="136"/>
      <c r="AA55" s="131"/>
      <c r="AB55" s="131"/>
      <c r="AC55" s="131"/>
      <c r="AD55" s="131"/>
      <c r="AE55" s="131"/>
      <c r="AF55" s="131"/>
      <c r="AG55" s="131"/>
      <c r="AH55" s="131"/>
      <c r="AI55" s="131"/>
      <c r="AJ55" s="131"/>
      <c r="AK55" s="131"/>
      <c r="AL55" s="131"/>
      <c r="AM55" s="131"/>
      <c r="AN55" s="131"/>
      <c r="AO55" s="131"/>
      <c r="AP55" s="131"/>
      <c r="AQ55" s="131"/>
      <c r="AR55" s="131"/>
      <c r="AS55" s="131"/>
      <c r="AT55" s="131"/>
      <c r="AU55" s="131"/>
      <c r="AV55" s="131"/>
      <c r="AW55" s="131"/>
      <c r="AX55" s="131"/>
      <c r="AY55" s="131"/>
      <c r="AZ55" s="131"/>
      <c r="BA55" s="131"/>
      <c r="BB55" s="131"/>
      <c r="BC55" s="131"/>
      <c r="BD55" s="131"/>
      <c r="BE55" s="131"/>
      <c r="BF55" s="131"/>
      <c r="BG55" s="131"/>
      <c r="BH55" s="131"/>
      <c r="BI55" s="131"/>
      <c r="BJ55" s="131"/>
      <c r="BK55" s="131"/>
      <c r="BL55" s="131"/>
      <c r="BM55" s="131"/>
      <c r="BN55" s="131"/>
      <c r="BO55" s="131"/>
      <c r="BP55" s="131"/>
    </row>
    <row r="56" spans="1:68" s="125" customFormat="1" ht="75" customHeight="1" x14ac:dyDescent="0.2">
      <c r="B56" s="300"/>
      <c r="C56" s="325"/>
      <c r="D56" s="326"/>
      <c r="E56" s="327"/>
      <c r="F56" s="167">
        <v>0.05</v>
      </c>
      <c r="G56" s="378" t="s">
        <v>139</v>
      </c>
      <c r="H56" s="379"/>
      <c r="I56" s="379"/>
      <c r="J56" s="380"/>
      <c r="K56" s="127">
        <v>42552</v>
      </c>
      <c r="L56" s="127">
        <v>42735</v>
      </c>
      <c r="M56" s="329"/>
      <c r="N56" s="286"/>
      <c r="O56" s="294"/>
      <c r="P56" s="294"/>
      <c r="Q56" s="373"/>
      <c r="R56" s="373"/>
      <c r="T56" s="272" t="s">
        <v>227</v>
      </c>
      <c r="U56" s="272"/>
      <c r="V56" s="136" t="s">
        <v>245</v>
      </c>
      <c r="W56" s="269"/>
      <c r="X56" s="137">
        <v>0.05</v>
      </c>
      <c r="Y56" s="136"/>
      <c r="AA56" s="131"/>
      <c r="AB56" s="131"/>
      <c r="AC56" s="131"/>
      <c r="AD56" s="131"/>
      <c r="AE56" s="131"/>
      <c r="AF56" s="131"/>
      <c r="AG56" s="131"/>
      <c r="AH56" s="131"/>
      <c r="AI56" s="131"/>
      <c r="AJ56" s="131"/>
      <c r="AK56" s="131"/>
      <c r="AL56" s="131"/>
      <c r="AM56" s="131"/>
      <c r="AN56" s="131"/>
      <c r="AO56" s="131"/>
      <c r="AP56" s="131"/>
      <c r="AQ56" s="131"/>
      <c r="AR56" s="131"/>
      <c r="AS56" s="131"/>
      <c r="AT56" s="131"/>
      <c r="AU56" s="131"/>
      <c r="AV56" s="131"/>
      <c r="AW56" s="131"/>
      <c r="AX56" s="131"/>
      <c r="AY56" s="131"/>
      <c r="AZ56" s="131"/>
      <c r="BA56" s="131"/>
      <c r="BB56" s="131"/>
      <c r="BC56" s="131"/>
      <c r="BD56" s="131"/>
      <c r="BE56" s="131"/>
      <c r="BF56" s="131"/>
      <c r="BG56" s="131"/>
      <c r="BH56" s="131"/>
      <c r="BI56" s="131"/>
      <c r="BJ56" s="131"/>
      <c r="BK56" s="131"/>
      <c r="BL56" s="131"/>
      <c r="BM56" s="131"/>
      <c r="BN56" s="131"/>
      <c r="BO56" s="131"/>
      <c r="BP56" s="131"/>
    </row>
    <row r="57" spans="1:68" s="125" customFormat="1" ht="80.099999999999994" customHeight="1" x14ac:dyDescent="0.2">
      <c r="B57" s="300"/>
      <c r="C57" s="325"/>
      <c r="D57" s="326"/>
      <c r="E57" s="327"/>
      <c r="F57" s="167">
        <v>5.0000000000000001E-3</v>
      </c>
      <c r="G57" s="175" t="s">
        <v>157</v>
      </c>
      <c r="H57" s="175"/>
      <c r="I57" s="175"/>
      <c r="J57" s="175"/>
      <c r="K57" s="127">
        <v>42552</v>
      </c>
      <c r="L57" s="127">
        <v>42735</v>
      </c>
      <c r="M57" s="329"/>
      <c r="N57" s="286"/>
      <c r="O57" s="294"/>
      <c r="P57" s="294"/>
      <c r="Q57" s="373"/>
      <c r="R57" s="373"/>
      <c r="T57" s="272" t="s">
        <v>227</v>
      </c>
      <c r="U57" s="272"/>
      <c r="V57" s="136" t="s">
        <v>247</v>
      </c>
      <c r="W57" s="269"/>
      <c r="X57" s="137">
        <v>5.0000000000000001E-3</v>
      </c>
      <c r="Y57" s="136"/>
      <c r="AA57" s="131"/>
      <c r="AB57" s="131"/>
      <c r="AC57" s="131"/>
      <c r="AD57" s="131"/>
      <c r="AE57" s="131"/>
      <c r="AF57" s="131"/>
      <c r="AG57" s="131"/>
      <c r="AH57" s="131"/>
      <c r="AI57" s="131"/>
      <c r="AJ57" s="131"/>
      <c r="AK57" s="131"/>
      <c r="AL57" s="131"/>
      <c r="AM57" s="131"/>
      <c r="AN57" s="131"/>
      <c r="AO57" s="131"/>
      <c r="AP57" s="131"/>
      <c r="AQ57" s="131"/>
      <c r="AR57" s="131"/>
      <c r="AS57" s="131"/>
      <c r="AT57" s="131"/>
      <c r="AU57" s="131"/>
      <c r="AV57" s="131"/>
      <c r="AW57" s="131"/>
      <c r="AX57" s="131"/>
      <c r="AY57" s="131"/>
      <c r="AZ57" s="131"/>
      <c r="BA57" s="131"/>
      <c r="BB57" s="131"/>
      <c r="BC57" s="131"/>
      <c r="BD57" s="131"/>
      <c r="BE57" s="131"/>
      <c r="BF57" s="131"/>
      <c r="BG57" s="131"/>
      <c r="BH57" s="131"/>
      <c r="BI57" s="131"/>
      <c r="BJ57" s="131"/>
      <c r="BK57" s="131"/>
      <c r="BL57" s="131"/>
      <c r="BM57" s="131"/>
      <c r="BN57" s="131"/>
      <c r="BO57" s="131"/>
      <c r="BP57" s="131"/>
    </row>
    <row r="58" spans="1:68" s="125" customFormat="1" ht="81" customHeight="1" x14ac:dyDescent="0.2">
      <c r="B58" s="300"/>
      <c r="C58" s="325"/>
      <c r="D58" s="326"/>
      <c r="E58" s="327"/>
      <c r="F58" s="158">
        <v>0.01</v>
      </c>
      <c r="G58" s="378" t="s">
        <v>158</v>
      </c>
      <c r="H58" s="379"/>
      <c r="I58" s="379"/>
      <c r="J58" s="380"/>
      <c r="K58" s="127">
        <v>42552</v>
      </c>
      <c r="L58" s="127">
        <v>42735</v>
      </c>
      <c r="M58" s="329"/>
      <c r="N58" s="286"/>
      <c r="O58" s="294"/>
      <c r="P58" s="294"/>
      <c r="Q58" s="373"/>
      <c r="R58" s="373"/>
      <c r="T58" s="272" t="s">
        <v>227</v>
      </c>
      <c r="U58" s="272"/>
      <c r="V58" s="136" t="s">
        <v>245</v>
      </c>
      <c r="W58" s="269"/>
      <c r="X58" s="137">
        <v>0.01</v>
      </c>
      <c r="Y58" s="136"/>
      <c r="AA58" s="131"/>
      <c r="AB58" s="131"/>
      <c r="AC58" s="131"/>
      <c r="AD58" s="131"/>
      <c r="AE58" s="131"/>
      <c r="AF58" s="131"/>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row>
    <row r="59" spans="1:68" s="125" customFormat="1" ht="78" customHeight="1" x14ac:dyDescent="0.2">
      <c r="B59" s="300"/>
      <c r="C59" s="325"/>
      <c r="D59" s="326"/>
      <c r="E59" s="327"/>
      <c r="F59" s="181">
        <v>5.0000000000000001E-3</v>
      </c>
      <c r="G59" s="375" t="s">
        <v>140</v>
      </c>
      <c r="H59" s="376"/>
      <c r="I59" s="376"/>
      <c r="J59" s="377"/>
      <c r="K59" s="135">
        <v>42562</v>
      </c>
      <c r="L59" s="135">
        <v>42735</v>
      </c>
      <c r="M59" s="329"/>
      <c r="N59" s="286"/>
      <c r="O59" s="294"/>
      <c r="P59" s="294"/>
      <c r="Q59" s="373"/>
      <c r="R59" s="373"/>
      <c r="S59" s="176"/>
      <c r="T59" s="272" t="s">
        <v>227</v>
      </c>
      <c r="U59" s="272"/>
      <c r="V59" s="128" t="s">
        <v>245</v>
      </c>
      <c r="W59" s="270"/>
      <c r="X59" s="133">
        <v>5.0000000000000001E-3</v>
      </c>
      <c r="Y59" s="136"/>
      <c r="AA59" s="131"/>
      <c r="AB59" s="131"/>
      <c r="AC59" s="131"/>
      <c r="AD59" s="131"/>
      <c r="AE59" s="131"/>
      <c r="AF59" s="131"/>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row>
    <row r="60" spans="1:68" s="125" customFormat="1" ht="28.5" customHeight="1" x14ac:dyDescent="0.2">
      <c r="B60" s="287" t="s">
        <v>33</v>
      </c>
      <c r="C60" s="287"/>
      <c r="D60" s="287"/>
      <c r="E60" s="287"/>
      <c r="F60" s="178">
        <f>F53+F54+F55+F56+F57+F58+F59</f>
        <v>0.1</v>
      </c>
      <c r="G60" s="320"/>
      <c r="H60" s="320"/>
      <c r="I60" s="320"/>
      <c r="J60" s="320"/>
      <c r="K60" s="182"/>
      <c r="L60" s="183"/>
      <c r="M60" s="163"/>
      <c r="N60" s="138"/>
      <c r="O60" s="141">
        <f>SUM(O53)</f>
        <v>38200000</v>
      </c>
      <c r="P60" s="141">
        <f>SUM(P53:P58)</f>
        <v>14500000</v>
      </c>
      <c r="Q60" s="289"/>
      <c r="R60" s="289"/>
      <c r="S60" s="179"/>
      <c r="T60" s="290"/>
      <c r="U60" s="290"/>
      <c r="V60" s="142"/>
      <c r="W60" s="143">
        <f>SUM(W53:W59)</f>
        <v>38200000</v>
      </c>
      <c r="X60" s="184">
        <f>SUM(X53:X59)</f>
        <v>0.1</v>
      </c>
      <c r="Y60" s="145"/>
      <c r="AA60" s="131"/>
      <c r="AB60" s="131"/>
      <c r="AC60" s="131"/>
      <c r="AD60" s="131"/>
      <c r="AE60" s="131"/>
      <c r="AF60" s="131"/>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row>
    <row r="61" spans="1:68" s="125" customFormat="1" ht="15" x14ac:dyDescent="0.2">
      <c r="A61" s="381"/>
      <c r="B61" s="381"/>
      <c r="C61" s="381"/>
      <c r="D61" s="381"/>
      <c r="E61" s="381"/>
      <c r="F61" s="381"/>
      <c r="G61" s="381"/>
      <c r="H61" s="381"/>
      <c r="I61" s="381"/>
      <c r="J61" s="381"/>
      <c r="K61" s="381"/>
      <c r="L61" s="381"/>
      <c r="M61" s="381"/>
      <c r="N61" s="381"/>
      <c r="O61" s="381"/>
      <c r="P61" s="381"/>
      <c r="Q61" s="381"/>
      <c r="R61" s="381"/>
      <c r="S61" s="381"/>
      <c r="T61" s="382"/>
      <c r="U61" s="382"/>
      <c r="V61" s="185"/>
      <c r="W61" s="186"/>
      <c r="X61" s="187"/>
      <c r="Y61" s="188"/>
      <c r="Z61" s="176"/>
      <c r="AA61" s="131"/>
      <c r="AB61" s="131"/>
      <c r="AC61" s="131"/>
      <c r="AD61" s="131"/>
      <c r="AE61" s="131"/>
      <c r="AF61" s="131"/>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row>
    <row r="62" spans="1:68" s="125" customFormat="1" ht="26.25" customHeight="1" x14ac:dyDescent="0.2">
      <c r="B62" s="307" t="s">
        <v>136</v>
      </c>
      <c r="C62" s="307"/>
      <c r="D62" s="307"/>
      <c r="E62" s="307"/>
      <c r="F62" s="307"/>
      <c r="G62" s="307"/>
      <c r="H62" s="307"/>
      <c r="I62" s="307"/>
      <c r="J62" s="307"/>
      <c r="K62" s="307"/>
      <c r="L62" s="307"/>
      <c r="M62" s="307"/>
      <c r="N62" s="307"/>
      <c r="O62" s="307"/>
      <c r="P62" s="307"/>
      <c r="Q62" s="307"/>
      <c r="R62" s="307"/>
      <c r="S62" s="372"/>
      <c r="T62" s="307"/>
      <c r="U62" s="307"/>
      <c r="V62" s="307"/>
      <c r="W62" s="307">
        <v>0</v>
      </c>
      <c r="X62" s="307">
        <f t="shared" si="0"/>
        <v>0</v>
      </c>
      <c r="Y62" s="307"/>
      <c r="AA62" s="131"/>
      <c r="AB62" s="131"/>
      <c r="AC62" s="131"/>
      <c r="AD62" s="131"/>
      <c r="AE62" s="131"/>
      <c r="AF62" s="131"/>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row>
    <row r="63" spans="1:68" s="125" customFormat="1" ht="41.25" customHeight="1" x14ac:dyDescent="0.2">
      <c r="B63" s="321">
        <v>11</v>
      </c>
      <c r="C63" s="350" t="s">
        <v>161</v>
      </c>
      <c r="D63" s="351"/>
      <c r="E63" s="352"/>
      <c r="F63" s="158">
        <v>0.04</v>
      </c>
      <c r="G63" s="378" t="s">
        <v>164</v>
      </c>
      <c r="H63" s="379"/>
      <c r="I63" s="379"/>
      <c r="J63" s="380"/>
      <c r="K63" s="127">
        <v>42552</v>
      </c>
      <c r="L63" s="127">
        <v>42735</v>
      </c>
      <c r="M63" s="384" t="s">
        <v>209</v>
      </c>
      <c r="N63" s="285" t="s">
        <v>141</v>
      </c>
      <c r="O63" s="293">
        <v>307580000</v>
      </c>
      <c r="P63" s="293">
        <f>2927777757+5689856435</f>
        <v>8617634192</v>
      </c>
      <c r="Q63" s="373" t="s">
        <v>181</v>
      </c>
      <c r="R63" s="373"/>
      <c r="S63" s="176"/>
      <c r="T63" s="362" t="s">
        <v>227</v>
      </c>
      <c r="U63" s="362"/>
      <c r="V63" s="189" t="s">
        <v>240</v>
      </c>
      <c r="W63" s="344">
        <f>272580000</f>
        <v>272580000</v>
      </c>
      <c r="X63" s="190">
        <v>0.04</v>
      </c>
      <c r="Y63" s="191"/>
      <c r="AA63" s="131"/>
      <c r="AB63" s="131"/>
      <c r="AC63" s="131"/>
      <c r="AD63" s="131"/>
      <c r="AE63" s="131"/>
      <c r="AF63" s="131"/>
      <c r="AG63" s="131"/>
      <c r="AH63" s="131"/>
      <c r="AI63" s="131"/>
      <c r="AJ63" s="131"/>
      <c r="AK63" s="131"/>
      <c r="AL63" s="131"/>
      <c r="AM63" s="131"/>
      <c r="AN63" s="131"/>
      <c r="AO63" s="131"/>
      <c r="AP63" s="131"/>
      <c r="AQ63" s="131"/>
      <c r="AR63" s="131"/>
      <c r="AS63" s="131"/>
      <c r="AT63" s="131"/>
      <c r="AU63" s="131"/>
      <c r="AV63" s="131"/>
      <c r="AW63" s="131"/>
      <c r="AX63" s="131"/>
      <c r="AY63" s="131"/>
      <c r="AZ63" s="131"/>
      <c r="BA63" s="131"/>
      <c r="BB63" s="131"/>
      <c r="BC63" s="131"/>
      <c r="BD63" s="131"/>
      <c r="BE63" s="131"/>
      <c r="BF63" s="131"/>
      <c r="BG63" s="131"/>
      <c r="BH63" s="131"/>
      <c r="BI63" s="131"/>
      <c r="BJ63" s="131"/>
      <c r="BK63" s="131"/>
      <c r="BL63" s="131"/>
      <c r="BM63" s="131"/>
      <c r="BN63" s="131"/>
      <c r="BO63" s="131"/>
      <c r="BP63" s="131"/>
    </row>
    <row r="64" spans="1:68" s="125" customFormat="1" ht="30" customHeight="1" x14ac:dyDescent="0.2">
      <c r="B64" s="321"/>
      <c r="C64" s="383"/>
      <c r="D64" s="370"/>
      <c r="E64" s="371"/>
      <c r="F64" s="158">
        <v>3.5000000000000003E-2</v>
      </c>
      <c r="G64" s="378" t="s">
        <v>160</v>
      </c>
      <c r="H64" s="379"/>
      <c r="I64" s="379"/>
      <c r="J64" s="380"/>
      <c r="K64" s="127">
        <v>42552</v>
      </c>
      <c r="L64" s="127">
        <v>42735</v>
      </c>
      <c r="M64" s="385"/>
      <c r="N64" s="286"/>
      <c r="O64" s="294"/>
      <c r="P64" s="294"/>
      <c r="Q64" s="373"/>
      <c r="R64" s="373"/>
      <c r="T64" s="362" t="s">
        <v>227</v>
      </c>
      <c r="U64" s="362"/>
      <c r="V64" s="189" t="s">
        <v>241</v>
      </c>
      <c r="W64" s="361"/>
      <c r="X64" s="190">
        <v>3.5000000000000003E-2</v>
      </c>
      <c r="Y64" s="191"/>
      <c r="AA64" s="131"/>
      <c r="AB64" s="131"/>
      <c r="AC64" s="131"/>
      <c r="AD64" s="131"/>
      <c r="AE64" s="131"/>
      <c r="AF64" s="131"/>
      <c r="AG64" s="131"/>
      <c r="AH64" s="131"/>
      <c r="AI64" s="131"/>
      <c r="AJ64" s="131"/>
      <c r="AK64" s="131"/>
      <c r="AL64" s="131"/>
      <c r="AM64" s="131"/>
      <c r="AN64" s="131"/>
      <c r="AO64" s="131"/>
      <c r="AP64" s="131"/>
      <c r="AQ64" s="131"/>
      <c r="AR64" s="131"/>
      <c r="AS64" s="131"/>
      <c r="AT64" s="131"/>
      <c r="AU64" s="131"/>
      <c r="AV64" s="131"/>
      <c r="AW64" s="131"/>
      <c r="AX64" s="131"/>
      <c r="AY64" s="131"/>
      <c r="AZ64" s="131"/>
      <c r="BA64" s="131"/>
      <c r="BB64" s="131"/>
      <c r="BC64" s="131"/>
      <c r="BD64" s="131"/>
      <c r="BE64" s="131"/>
      <c r="BF64" s="131"/>
      <c r="BG64" s="131"/>
      <c r="BH64" s="131"/>
      <c r="BI64" s="131"/>
      <c r="BJ64" s="131"/>
      <c r="BK64" s="131"/>
      <c r="BL64" s="131"/>
      <c r="BM64" s="131"/>
      <c r="BN64" s="131"/>
      <c r="BO64" s="131"/>
      <c r="BP64" s="131"/>
    </row>
    <row r="65" spans="1:68" s="125" customFormat="1" ht="33" customHeight="1" x14ac:dyDescent="0.2">
      <c r="B65" s="321"/>
      <c r="C65" s="383"/>
      <c r="D65" s="370"/>
      <c r="E65" s="371"/>
      <c r="F65" s="158">
        <v>3.5000000000000003E-2</v>
      </c>
      <c r="G65" s="378" t="s">
        <v>152</v>
      </c>
      <c r="H65" s="379"/>
      <c r="I65" s="379"/>
      <c r="J65" s="380"/>
      <c r="K65" s="127">
        <v>42552</v>
      </c>
      <c r="L65" s="127">
        <v>42735</v>
      </c>
      <c r="M65" s="385"/>
      <c r="N65" s="286"/>
      <c r="O65" s="294"/>
      <c r="P65" s="294"/>
      <c r="Q65" s="373"/>
      <c r="R65" s="373"/>
      <c r="T65" s="362" t="s">
        <v>227</v>
      </c>
      <c r="U65" s="362"/>
      <c r="V65" s="189" t="s">
        <v>240</v>
      </c>
      <c r="W65" s="361"/>
      <c r="X65" s="190">
        <v>3.5000000000000003E-2</v>
      </c>
      <c r="Y65" s="191"/>
      <c r="AA65" s="131"/>
      <c r="AB65" s="131"/>
      <c r="AC65" s="131"/>
      <c r="AD65" s="131"/>
      <c r="AE65" s="131"/>
      <c r="AF65" s="131"/>
      <c r="AG65" s="131"/>
      <c r="AH65" s="131"/>
      <c r="AI65" s="131"/>
      <c r="AJ65" s="131"/>
      <c r="AK65" s="131"/>
      <c r="AL65" s="131"/>
      <c r="AM65" s="131"/>
      <c r="AN65" s="131"/>
      <c r="AO65" s="131"/>
      <c r="AP65" s="131"/>
      <c r="AQ65" s="131"/>
      <c r="AR65" s="131"/>
      <c r="AS65" s="131"/>
      <c r="AT65" s="131"/>
      <c r="AU65" s="131"/>
      <c r="AV65" s="131"/>
      <c r="AW65" s="131"/>
      <c r="AX65" s="131"/>
      <c r="AY65" s="131"/>
      <c r="AZ65" s="131"/>
      <c r="BA65" s="131"/>
      <c r="BB65" s="131"/>
      <c r="BC65" s="131"/>
      <c r="BD65" s="131"/>
      <c r="BE65" s="131"/>
      <c r="BF65" s="131"/>
      <c r="BG65" s="131"/>
      <c r="BH65" s="131"/>
      <c r="BI65" s="131"/>
      <c r="BJ65" s="131"/>
      <c r="BK65" s="131"/>
      <c r="BL65" s="131"/>
      <c r="BM65" s="131"/>
      <c r="BN65" s="131"/>
      <c r="BO65" s="131"/>
      <c r="BP65" s="131"/>
    </row>
    <row r="66" spans="1:68" s="125" customFormat="1" ht="33" customHeight="1" x14ac:dyDescent="0.2">
      <c r="B66" s="321"/>
      <c r="C66" s="383"/>
      <c r="D66" s="370"/>
      <c r="E66" s="371"/>
      <c r="F66" s="158">
        <v>0.02</v>
      </c>
      <c r="G66" s="378" t="s">
        <v>153</v>
      </c>
      <c r="H66" s="379"/>
      <c r="I66" s="379"/>
      <c r="J66" s="380"/>
      <c r="K66" s="127">
        <v>42552</v>
      </c>
      <c r="L66" s="127">
        <v>42735</v>
      </c>
      <c r="M66" s="385"/>
      <c r="N66" s="286"/>
      <c r="O66" s="294"/>
      <c r="P66" s="294"/>
      <c r="Q66" s="373"/>
      <c r="R66" s="373"/>
      <c r="T66" s="362" t="s">
        <v>227</v>
      </c>
      <c r="U66" s="362"/>
      <c r="V66" s="189" t="s">
        <v>240</v>
      </c>
      <c r="W66" s="361"/>
      <c r="X66" s="190">
        <v>0.02</v>
      </c>
      <c r="Y66" s="191"/>
      <c r="AA66" s="131"/>
      <c r="AB66" s="131"/>
      <c r="AC66" s="131"/>
      <c r="AD66" s="131"/>
      <c r="AE66" s="131"/>
      <c r="AF66" s="131"/>
      <c r="AG66" s="131"/>
      <c r="AH66" s="131"/>
      <c r="AI66" s="131"/>
      <c r="AJ66" s="131"/>
      <c r="AK66" s="131"/>
      <c r="AL66" s="131"/>
      <c r="AM66" s="131"/>
      <c r="AN66" s="131"/>
      <c r="AO66" s="131"/>
      <c r="AP66" s="131"/>
      <c r="AQ66" s="131"/>
      <c r="AR66" s="131"/>
      <c r="AS66" s="131"/>
      <c r="AT66" s="131"/>
      <c r="AU66" s="131"/>
      <c r="AV66" s="131"/>
      <c r="AW66" s="131"/>
      <c r="AX66" s="131"/>
      <c r="AY66" s="131"/>
      <c r="AZ66" s="131"/>
      <c r="BA66" s="131"/>
      <c r="BB66" s="131"/>
      <c r="BC66" s="131"/>
      <c r="BD66" s="131"/>
      <c r="BE66" s="131"/>
      <c r="BF66" s="131"/>
      <c r="BG66" s="131"/>
      <c r="BH66" s="131"/>
      <c r="BI66" s="131"/>
      <c r="BJ66" s="131"/>
      <c r="BK66" s="131"/>
      <c r="BL66" s="131"/>
      <c r="BM66" s="131"/>
      <c r="BN66" s="131"/>
      <c r="BO66" s="131"/>
      <c r="BP66" s="131"/>
    </row>
    <row r="67" spans="1:68" s="125" customFormat="1" ht="30" customHeight="1" x14ac:dyDescent="0.2">
      <c r="B67" s="321"/>
      <c r="C67" s="383"/>
      <c r="D67" s="370"/>
      <c r="E67" s="371"/>
      <c r="F67" s="158">
        <v>0.02</v>
      </c>
      <c r="G67" s="378" t="s">
        <v>163</v>
      </c>
      <c r="H67" s="379"/>
      <c r="I67" s="379"/>
      <c r="J67" s="380"/>
      <c r="K67" s="127">
        <v>42552</v>
      </c>
      <c r="L67" s="127">
        <v>42735</v>
      </c>
      <c r="M67" s="385"/>
      <c r="N67" s="286"/>
      <c r="O67" s="294"/>
      <c r="P67" s="294"/>
      <c r="Q67" s="373"/>
      <c r="R67" s="373"/>
      <c r="T67" s="362" t="s">
        <v>227</v>
      </c>
      <c r="U67" s="362"/>
      <c r="V67" s="189" t="s">
        <v>242</v>
      </c>
      <c r="W67" s="361"/>
      <c r="X67" s="190">
        <v>0.02</v>
      </c>
      <c r="Y67" s="191"/>
      <c r="AA67" s="131"/>
      <c r="AB67" s="131"/>
      <c r="AC67" s="131"/>
      <c r="AD67" s="131"/>
      <c r="AE67" s="131"/>
      <c r="AF67" s="131"/>
      <c r="AG67" s="131"/>
      <c r="AH67" s="131"/>
      <c r="AI67" s="131"/>
      <c r="AJ67" s="131"/>
      <c r="AK67" s="131"/>
      <c r="AL67" s="131"/>
      <c r="AM67" s="131"/>
      <c r="AN67" s="131"/>
      <c r="AO67" s="131"/>
      <c r="AP67" s="131"/>
      <c r="AQ67" s="131"/>
      <c r="AR67" s="131"/>
      <c r="AS67" s="131"/>
      <c r="AT67" s="131"/>
      <c r="AU67" s="131"/>
      <c r="AV67" s="131"/>
      <c r="AW67" s="131"/>
      <c r="AX67" s="131"/>
      <c r="AY67" s="131"/>
      <c r="AZ67" s="131"/>
      <c r="BA67" s="131"/>
      <c r="BB67" s="131"/>
      <c r="BC67" s="131"/>
      <c r="BD67" s="131"/>
      <c r="BE67" s="131"/>
      <c r="BF67" s="131"/>
      <c r="BG67" s="131"/>
      <c r="BH67" s="131"/>
      <c r="BI67" s="131"/>
      <c r="BJ67" s="131"/>
      <c r="BK67" s="131"/>
      <c r="BL67" s="131"/>
      <c r="BM67" s="131"/>
      <c r="BN67" s="131"/>
      <c r="BO67" s="131"/>
      <c r="BP67" s="131"/>
    </row>
    <row r="68" spans="1:68" s="125" customFormat="1" ht="30.95" customHeight="1" x14ac:dyDescent="0.2">
      <c r="B68" s="300">
        <v>12</v>
      </c>
      <c r="C68" s="350" t="s">
        <v>194</v>
      </c>
      <c r="D68" s="351"/>
      <c r="E68" s="352"/>
      <c r="F68" s="167">
        <v>0.01</v>
      </c>
      <c r="G68" s="378" t="s">
        <v>162</v>
      </c>
      <c r="H68" s="379"/>
      <c r="I68" s="379"/>
      <c r="J68" s="380"/>
      <c r="K68" s="127">
        <v>42552</v>
      </c>
      <c r="L68" s="127">
        <v>42735</v>
      </c>
      <c r="M68" s="283" t="s">
        <v>208</v>
      </c>
      <c r="N68" s="285" t="s">
        <v>141</v>
      </c>
      <c r="O68" s="294"/>
      <c r="P68" s="294"/>
      <c r="Q68" s="373"/>
      <c r="R68" s="373"/>
      <c r="T68" s="362" t="s">
        <v>227</v>
      </c>
      <c r="U68" s="362"/>
      <c r="V68" s="189" t="s">
        <v>243</v>
      </c>
      <c r="W68" s="361"/>
      <c r="X68" s="190">
        <v>0.01</v>
      </c>
      <c r="Y68" s="191"/>
      <c r="AA68" s="131"/>
      <c r="AB68" s="131"/>
      <c r="AC68" s="131"/>
      <c r="AD68" s="131"/>
      <c r="AE68" s="131"/>
      <c r="AF68" s="131"/>
      <c r="AG68" s="131"/>
      <c r="AH68" s="131"/>
      <c r="AI68" s="131"/>
      <c r="AJ68" s="131"/>
      <c r="AK68" s="131"/>
      <c r="AL68" s="131"/>
      <c r="AM68" s="131"/>
      <c r="AN68" s="131"/>
      <c r="AO68" s="131"/>
      <c r="AP68" s="131"/>
      <c r="AQ68" s="131"/>
      <c r="AR68" s="131"/>
      <c r="AS68" s="131"/>
      <c r="AT68" s="131"/>
      <c r="AU68" s="131"/>
      <c r="AV68" s="131"/>
      <c r="AW68" s="131"/>
      <c r="AX68" s="131"/>
      <c r="AY68" s="131"/>
      <c r="AZ68" s="131"/>
      <c r="BA68" s="131"/>
      <c r="BB68" s="131"/>
      <c r="BC68" s="131"/>
      <c r="BD68" s="131"/>
      <c r="BE68" s="131"/>
      <c r="BF68" s="131"/>
      <c r="BG68" s="131"/>
      <c r="BH68" s="131"/>
      <c r="BI68" s="131"/>
      <c r="BJ68" s="131"/>
      <c r="BK68" s="131"/>
      <c r="BL68" s="131"/>
      <c r="BM68" s="131"/>
      <c r="BN68" s="131"/>
      <c r="BO68" s="131"/>
      <c r="BP68" s="131"/>
    </row>
    <row r="69" spans="1:68" s="125" customFormat="1" ht="37.5" customHeight="1" x14ac:dyDescent="0.2">
      <c r="B69" s="330"/>
      <c r="C69" s="353"/>
      <c r="D69" s="354"/>
      <c r="E69" s="355"/>
      <c r="F69" s="158">
        <v>0.01</v>
      </c>
      <c r="G69" s="378" t="s">
        <v>203</v>
      </c>
      <c r="H69" s="379"/>
      <c r="I69" s="379"/>
      <c r="J69" s="380"/>
      <c r="K69" s="127">
        <v>42552</v>
      </c>
      <c r="L69" s="127">
        <v>42735</v>
      </c>
      <c r="M69" s="386"/>
      <c r="N69" s="337"/>
      <c r="O69" s="312"/>
      <c r="P69" s="312"/>
      <c r="Q69" s="373"/>
      <c r="R69" s="373"/>
      <c r="S69" s="176"/>
      <c r="T69" s="362" t="s">
        <v>227</v>
      </c>
      <c r="U69" s="362"/>
      <c r="V69" s="189" t="s">
        <v>244</v>
      </c>
      <c r="W69" s="345"/>
      <c r="X69" s="190">
        <v>0.01</v>
      </c>
      <c r="Y69" s="191"/>
      <c r="AA69" s="131"/>
      <c r="AB69" s="131"/>
      <c r="AC69" s="131"/>
      <c r="AD69" s="131"/>
      <c r="AE69" s="131"/>
      <c r="AF69" s="131"/>
      <c r="AG69" s="131"/>
      <c r="AH69" s="131"/>
      <c r="AI69" s="131"/>
      <c r="AJ69" s="131"/>
      <c r="AK69" s="131"/>
      <c r="AL69" s="131"/>
      <c r="AM69" s="131"/>
      <c r="AN69" s="131"/>
      <c r="AO69" s="131"/>
      <c r="AP69" s="131"/>
      <c r="AQ69" s="131"/>
      <c r="AR69" s="131"/>
      <c r="AS69" s="131"/>
      <c r="AT69" s="131"/>
      <c r="AU69" s="131"/>
      <c r="AV69" s="131"/>
      <c r="AW69" s="131"/>
      <c r="AX69" s="131"/>
      <c r="AY69" s="131"/>
      <c r="AZ69" s="131"/>
      <c r="BA69" s="131"/>
      <c r="BB69" s="131"/>
      <c r="BC69" s="131"/>
      <c r="BD69" s="131"/>
      <c r="BE69" s="131"/>
      <c r="BF69" s="131"/>
      <c r="BG69" s="131"/>
      <c r="BH69" s="131"/>
      <c r="BI69" s="131"/>
      <c r="BJ69" s="131"/>
      <c r="BK69" s="131"/>
      <c r="BL69" s="131"/>
      <c r="BM69" s="131"/>
      <c r="BN69" s="131"/>
      <c r="BO69" s="131"/>
      <c r="BP69" s="131"/>
    </row>
    <row r="70" spans="1:68" s="125" customFormat="1" ht="28.5" customHeight="1" x14ac:dyDescent="0.2">
      <c r="B70" s="287" t="s">
        <v>33</v>
      </c>
      <c r="C70" s="287"/>
      <c r="D70" s="287"/>
      <c r="E70" s="287"/>
      <c r="F70" s="178">
        <f>F63+F64+F65+F66+F67+F68+F69</f>
        <v>0.17</v>
      </c>
      <c r="G70" s="320"/>
      <c r="H70" s="320"/>
      <c r="I70" s="320"/>
      <c r="J70" s="320"/>
      <c r="K70" s="182"/>
      <c r="L70" s="183"/>
      <c r="M70" s="163"/>
      <c r="N70" s="138"/>
      <c r="O70" s="141">
        <f>SUM(O63:O69)</f>
        <v>307580000</v>
      </c>
      <c r="P70" s="141">
        <f>SUM(P63:P69)</f>
        <v>8617634192</v>
      </c>
      <c r="Q70" s="289"/>
      <c r="R70" s="289"/>
      <c r="S70" s="179"/>
      <c r="T70" s="290"/>
      <c r="U70" s="290"/>
      <c r="V70" s="142"/>
      <c r="W70" s="143">
        <f>SUM(W63:W69)</f>
        <v>272580000</v>
      </c>
      <c r="X70" s="192">
        <f>SUM(X63:X69)</f>
        <v>0.17</v>
      </c>
      <c r="Y70" s="145"/>
      <c r="AA70" s="131"/>
      <c r="AB70" s="131"/>
      <c r="AC70" s="131"/>
      <c r="AD70" s="131"/>
      <c r="AE70" s="131"/>
      <c r="AF70" s="131"/>
      <c r="AG70" s="131"/>
      <c r="AH70" s="131"/>
      <c r="AI70" s="131"/>
      <c r="AJ70" s="131"/>
      <c r="AK70" s="131"/>
      <c r="AL70" s="131"/>
      <c r="AM70" s="131"/>
      <c r="AN70" s="131"/>
      <c r="AO70" s="131"/>
      <c r="AP70" s="131"/>
      <c r="AQ70" s="131"/>
      <c r="AR70" s="131"/>
      <c r="AS70" s="131"/>
      <c r="AT70" s="131"/>
      <c r="AU70" s="131"/>
      <c r="AV70" s="131"/>
      <c r="AW70" s="131"/>
      <c r="AX70" s="131"/>
      <c r="AY70" s="131"/>
      <c r="AZ70" s="131"/>
      <c r="BA70" s="131"/>
      <c r="BB70" s="131"/>
      <c r="BC70" s="131"/>
      <c r="BD70" s="131"/>
      <c r="BE70" s="131"/>
      <c r="BF70" s="131"/>
      <c r="BG70" s="131"/>
      <c r="BH70" s="131"/>
      <c r="BI70" s="131"/>
      <c r="BJ70" s="131"/>
      <c r="BK70" s="131"/>
      <c r="BL70" s="131"/>
      <c r="BM70" s="131"/>
      <c r="BN70" s="131"/>
      <c r="BO70" s="131"/>
      <c r="BP70" s="131"/>
    </row>
    <row r="71" spans="1:68" s="125" customFormat="1" ht="15" x14ac:dyDescent="0.2">
      <c r="A71" s="381"/>
      <c r="B71" s="381"/>
      <c r="C71" s="381"/>
      <c r="D71" s="381"/>
      <c r="E71" s="381"/>
      <c r="F71" s="381"/>
      <c r="G71" s="381"/>
      <c r="H71" s="381"/>
      <c r="I71" s="381"/>
      <c r="J71" s="381"/>
      <c r="K71" s="381"/>
      <c r="L71" s="381"/>
      <c r="M71" s="381"/>
      <c r="N71" s="381"/>
      <c r="O71" s="381"/>
      <c r="P71" s="381"/>
      <c r="Q71" s="381"/>
      <c r="R71" s="381"/>
      <c r="S71" s="381"/>
      <c r="T71" s="382"/>
      <c r="U71" s="382"/>
      <c r="V71" s="185"/>
      <c r="W71" s="186"/>
      <c r="X71" s="187"/>
      <c r="Y71" s="188"/>
      <c r="AA71" s="131"/>
      <c r="AB71" s="131"/>
      <c r="AC71" s="131"/>
      <c r="AD71" s="131"/>
      <c r="AE71" s="131"/>
      <c r="AF71" s="131"/>
      <c r="AG71" s="131"/>
      <c r="AH71" s="131"/>
      <c r="AI71" s="131"/>
      <c r="AJ71" s="131"/>
      <c r="AK71" s="131"/>
      <c r="AL71" s="131"/>
      <c r="AM71" s="131"/>
      <c r="AN71" s="131"/>
      <c r="AO71" s="131"/>
      <c r="AP71" s="131"/>
      <c r="AQ71" s="131"/>
      <c r="AR71" s="131"/>
      <c r="AS71" s="131"/>
      <c r="AT71" s="131"/>
      <c r="AU71" s="131"/>
      <c r="AV71" s="131"/>
      <c r="AW71" s="131"/>
      <c r="AX71" s="131"/>
      <c r="AY71" s="131"/>
      <c r="AZ71" s="131"/>
      <c r="BA71" s="131"/>
      <c r="BB71" s="131"/>
      <c r="BC71" s="131"/>
      <c r="BD71" s="131"/>
      <c r="BE71" s="131"/>
      <c r="BF71" s="131"/>
      <c r="BG71" s="131"/>
      <c r="BH71" s="131"/>
      <c r="BI71" s="131"/>
      <c r="BJ71" s="131"/>
      <c r="BK71" s="131"/>
      <c r="BL71" s="131"/>
      <c r="BM71" s="131"/>
      <c r="BN71" s="131"/>
      <c r="BO71" s="131"/>
      <c r="BP71" s="131"/>
    </row>
    <row r="72" spans="1:68" s="125" customFormat="1" ht="26.25" customHeight="1" x14ac:dyDescent="0.2">
      <c r="B72" s="307" t="s">
        <v>115</v>
      </c>
      <c r="C72" s="307"/>
      <c r="D72" s="307"/>
      <c r="E72" s="307"/>
      <c r="F72" s="307"/>
      <c r="G72" s="307"/>
      <c r="H72" s="307"/>
      <c r="I72" s="307"/>
      <c r="J72" s="307"/>
      <c r="K72" s="307"/>
      <c r="L72" s="307"/>
      <c r="M72" s="307"/>
      <c r="N72" s="307"/>
      <c r="O72" s="307"/>
      <c r="P72" s="307"/>
      <c r="Q72" s="372"/>
      <c r="R72" s="372"/>
      <c r="S72" s="372"/>
      <c r="T72" s="307"/>
      <c r="U72" s="307"/>
      <c r="V72" s="307"/>
      <c r="W72" s="307">
        <v>0</v>
      </c>
      <c r="X72" s="307">
        <f t="shared" si="0"/>
        <v>0</v>
      </c>
      <c r="Y72" s="307"/>
      <c r="AA72" s="131"/>
      <c r="AB72" s="131"/>
      <c r="AC72" s="131"/>
      <c r="AD72" s="131"/>
      <c r="AE72" s="131"/>
      <c r="AF72" s="131"/>
      <c r="AG72" s="131"/>
      <c r="AH72" s="131"/>
      <c r="AI72" s="131"/>
      <c r="AJ72" s="131"/>
      <c r="AK72" s="131"/>
      <c r="AL72" s="131"/>
      <c r="AM72" s="131"/>
      <c r="AN72" s="131"/>
      <c r="AO72" s="131"/>
      <c r="AP72" s="131"/>
      <c r="AQ72" s="131"/>
      <c r="AR72" s="131"/>
      <c r="AS72" s="131"/>
      <c r="AT72" s="131"/>
      <c r="AU72" s="131"/>
      <c r="AV72" s="131"/>
      <c r="AW72" s="131"/>
      <c r="AX72" s="131"/>
      <c r="AY72" s="131"/>
      <c r="AZ72" s="131"/>
      <c r="BA72" s="131"/>
      <c r="BB72" s="131"/>
      <c r="BC72" s="131"/>
      <c r="BD72" s="131"/>
      <c r="BE72" s="131"/>
      <c r="BF72" s="131"/>
      <c r="BG72" s="131"/>
      <c r="BH72" s="131"/>
      <c r="BI72" s="131"/>
      <c r="BJ72" s="131"/>
      <c r="BK72" s="131"/>
      <c r="BL72" s="131"/>
      <c r="BM72" s="131"/>
      <c r="BN72" s="131"/>
      <c r="BO72" s="131"/>
      <c r="BP72" s="131"/>
    </row>
    <row r="73" spans="1:68" s="125" customFormat="1" ht="48" customHeight="1" x14ac:dyDescent="0.2">
      <c r="B73" s="156">
        <v>13</v>
      </c>
      <c r="C73" s="387" t="s">
        <v>116</v>
      </c>
      <c r="D73" s="388"/>
      <c r="E73" s="389"/>
      <c r="F73" s="193">
        <v>0.05</v>
      </c>
      <c r="G73" s="390"/>
      <c r="H73" s="390"/>
      <c r="I73" s="390"/>
      <c r="J73" s="390"/>
      <c r="K73" s="194"/>
      <c r="L73" s="195"/>
      <c r="M73" s="195"/>
      <c r="N73" s="158"/>
      <c r="O73" s="196">
        <v>0</v>
      </c>
      <c r="P73" s="196"/>
      <c r="Q73" s="391"/>
      <c r="R73" s="391"/>
      <c r="S73" s="176"/>
      <c r="T73" s="272"/>
      <c r="U73" s="272"/>
      <c r="V73" s="128"/>
      <c r="W73" s="197"/>
      <c r="X73" s="198">
        <v>0.05</v>
      </c>
      <c r="Y73" s="199" t="s">
        <v>230</v>
      </c>
      <c r="AA73" s="131"/>
      <c r="AB73" s="131"/>
      <c r="AC73" s="131"/>
      <c r="AD73" s="131"/>
      <c r="AE73" s="131"/>
      <c r="AF73" s="131"/>
      <c r="AG73" s="131"/>
      <c r="AH73" s="131"/>
      <c r="AI73" s="131"/>
      <c r="AJ73" s="131"/>
      <c r="AK73" s="131"/>
      <c r="AL73" s="131"/>
      <c r="AM73" s="131"/>
      <c r="AN73" s="131"/>
      <c r="AO73" s="131"/>
      <c r="AP73" s="131"/>
      <c r="AQ73" s="131"/>
      <c r="AR73" s="131"/>
      <c r="AS73" s="131"/>
      <c r="AT73" s="131"/>
      <c r="AU73" s="131"/>
      <c r="AV73" s="131"/>
      <c r="AW73" s="131"/>
      <c r="AX73" s="131"/>
      <c r="AY73" s="131"/>
      <c r="AZ73" s="131"/>
      <c r="BA73" s="131"/>
      <c r="BB73" s="131"/>
      <c r="BC73" s="131"/>
      <c r="BD73" s="131"/>
      <c r="BE73" s="131"/>
      <c r="BF73" s="131"/>
      <c r="BG73" s="131"/>
      <c r="BH73" s="131"/>
      <c r="BI73" s="131"/>
      <c r="BJ73" s="131"/>
      <c r="BK73" s="131"/>
      <c r="BL73" s="131"/>
      <c r="BM73" s="131"/>
      <c r="BN73" s="131"/>
      <c r="BO73" s="131"/>
      <c r="BP73" s="131"/>
    </row>
    <row r="74" spans="1:68" s="125" customFormat="1" ht="28.5" customHeight="1" x14ac:dyDescent="0.2">
      <c r="B74" s="156">
        <v>14</v>
      </c>
      <c r="C74" s="387" t="s">
        <v>117</v>
      </c>
      <c r="D74" s="388"/>
      <c r="E74" s="389"/>
      <c r="F74" s="193">
        <v>0.05</v>
      </c>
      <c r="G74" s="390"/>
      <c r="H74" s="390"/>
      <c r="I74" s="390"/>
      <c r="J74" s="390"/>
      <c r="K74" s="194"/>
      <c r="L74" s="195"/>
      <c r="M74" s="195"/>
      <c r="N74" s="158"/>
      <c r="O74" s="196">
        <f>1438000000-297073333</f>
        <v>1140926667</v>
      </c>
      <c r="P74" s="196"/>
      <c r="Q74" s="391"/>
      <c r="R74" s="391"/>
      <c r="T74" s="272"/>
      <c r="U74" s="272"/>
      <c r="V74" s="128"/>
      <c r="W74" s="196">
        <f>W21+W29+W41+W50+W60+W70</f>
        <v>1291967675</v>
      </c>
      <c r="X74" s="198">
        <v>0.05</v>
      </c>
      <c r="Y74" s="177"/>
      <c r="AA74" s="131"/>
      <c r="AB74" s="131"/>
      <c r="AC74" s="131"/>
      <c r="AD74" s="131"/>
      <c r="AE74" s="131"/>
      <c r="AF74" s="131"/>
      <c r="AG74" s="131"/>
      <c r="AH74" s="131"/>
      <c r="AI74" s="131"/>
      <c r="AJ74" s="131"/>
      <c r="AK74" s="131"/>
      <c r="AL74" s="131"/>
      <c r="AM74" s="131"/>
      <c r="AN74" s="131"/>
      <c r="AO74" s="131"/>
      <c r="AP74" s="131"/>
      <c r="AQ74" s="131"/>
      <c r="AR74" s="131"/>
      <c r="AS74" s="131"/>
      <c r="AT74" s="131"/>
      <c r="AU74" s="131"/>
      <c r="AV74" s="131"/>
      <c r="AW74" s="131"/>
      <c r="AX74" s="131"/>
      <c r="AY74" s="131"/>
      <c r="AZ74" s="131"/>
      <c r="BA74" s="131"/>
      <c r="BB74" s="131"/>
      <c r="BC74" s="131"/>
      <c r="BD74" s="131"/>
      <c r="BE74" s="131"/>
      <c r="BF74" s="131"/>
      <c r="BG74" s="131"/>
      <c r="BH74" s="131"/>
      <c r="BI74" s="131"/>
      <c r="BJ74" s="131"/>
      <c r="BK74" s="131"/>
      <c r="BL74" s="131"/>
      <c r="BM74" s="131"/>
      <c r="BN74" s="131"/>
      <c r="BO74" s="131"/>
      <c r="BP74" s="131"/>
    </row>
    <row r="75" spans="1:68" s="125" customFormat="1" ht="33" customHeight="1" x14ac:dyDescent="0.2">
      <c r="B75" s="156">
        <v>15</v>
      </c>
      <c r="C75" s="387" t="s">
        <v>118</v>
      </c>
      <c r="D75" s="388"/>
      <c r="E75" s="389"/>
      <c r="F75" s="193">
        <v>0.05</v>
      </c>
      <c r="G75" s="390"/>
      <c r="H75" s="390"/>
      <c r="I75" s="390"/>
      <c r="J75" s="390"/>
      <c r="K75" s="194"/>
      <c r="L75" s="195"/>
      <c r="M75" s="195"/>
      <c r="N75" s="158"/>
      <c r="O75" s="196">
        <f>1438000000-523342019</f>
        <v>914657981</v>
      </c>
      <c r="P75" s="196"/>
      <c r="Q75" s="391"/>
      <c r="R75" s="391"/>
      <c r="T75" s="272"/>
      <c r="U75" s="272"/>
      <c r="V75" s="128"/>
      <c r="W75" s="196">
        <f>1438000000-523342019</f>
        <v>914657981</v>
      </c>
      <c r="X75" s="198">
        <v>0.05</v>
      </c>
      <c r="Y75" s="177"/>
      <c r="AA75" s="131"/>
      <c r="AB75" s="131"/>
      <c r="AC75" s="131"/>
      <c r="AD75" s="131"/>
      <c r="AE75" s="131"/>
      <c r="AF75" s="131"/>
      <c r="AG75" s="131"/>
      <c r="AH75" s="131"/>
      <c r="AI75" s="131"/>
      <c r="AJ75" s="131"/>
      <c r="AK75" s="131"/>
      <c r="AL75" s="131"/>
      <c r="AM75" s="131"/>
      <c r="AN75" s="131"/>
      <c r="AO75" s="131"/>
      <c r="AP75" s="131"/>
      <c r="AQ75" s="131"/>
      <c r="AR75" s="131"/>
      <c r="AS75" s="131"/>
      <c r="AT75" s="131"/>
      <c r="AU75" s="131"/>
      <c r="AV75" s="131"/>
      <c r="AW75" s="131"/>
      <c r="AX75" s="131"/>
      <c r="AY75" s="131"/>
      <c r="AZ75" s="131"/>
      <c r="BA75" s="131"/>
      <c r="BB75" s="131"/>
      <c r="BC75" s="131"/>
      <c r="BD75" s="131"/>
      <c r="BE75" s="131"/>
      <c r="BF75" s="131"/>
      <c r="BG75" s="131"/>
      <c r="BH75" s="131"/>
      <c r="BI75" s="131"/>
      <c r="BJ75" s="131"/>
      <c r="BK75" s="131"/>
      <c r="BL75" s="131"/>
      <c r="BM75" s="131"/>
      <c r="BN75" s="131"/>
      <c r="BO75" s="131"/>
      <c r="BP75" s="131"/>
    </row>
    <row r="76" spans="1:68" s="125" customFormat="1" ht="15" x14ac:dyDescent="0.2">
      <c r="A76" s="291"/>
      <c r="B76" s="291"/>
      <c r="C76" s="291"/>
      <c r="D76" s="291"/>
      <c r="E76" s="291"/>
      <c r="F76" s="291"/>
      <c r="G76" s="291"/>
      <c r="H76" s="291"/>
      <c r="I76" s="291"/>
      <c r="J76" s="291"/>
      <c r="K76" s="291"/>
      <c r="L76" s="291"/>
      <c r="M76" s="291"/>
      <c r="N76" s="291"/>
      <c r="O76" s="291"/>
      <c r="P76" s="291"/>
      <c r="Q76" s="291"/>
      <c r="R76" s="291"/>
      <c r="S76" s="291"/>
      <c r="T76" s="382"/>
      <c r="U76" s="382"/>
      <c r="V76" s="185"/>
      <c r="W76" s="186"/>
      <c r="X76" s="187"/>
      <c r="Y76" s="188"/>
      <c r="AA76" s="131"/>
      <c r="AB76" s="131"/>
      <c r="AC76" s="131"/>
      <c r="AD76" s="131"/>
      <c r="AE76" s="131"/>
      <c r="AF76" s="131"/>
      <c r="AG76" s="131"/>
      <c r="AH76" s="131"/>
      <c r="AI76" s="131"/>
      <c r="AJ76" s="131"/>
      <c r="AK76" s="131"/>
      <c r="AL76" s="131"/>
      <c r="AM76" s="131"/>
      <c r="AN76" s="131"/>
      <c r="AO76" s="131"/>
      <c r="AP76" s="131"/>
      <c r="AQ76" s="131"/>
      <c r="AR76" s="131"/>
      <c r="AS76" s="131"/>
      <c r="AT76" s="131"/>
      <c r="AU76" s="131"/>
      <c r="AV76" s="131"/>
      <c r="AW76" s="131"/>
      <c r="AX76" s="131"/>
      <c r="AY76" s="131"/>
      <c r="AZ76" s="131"/>
      <c r="BA76" s="131"/>
      <c r="BB76" s="131"/>
      <c r="BC76" s="131"/>
      <c r="BD76" s="131"/>
      <c r="BE76" s="131"/>
      <c r="BF76" s="131"/>
      <c r="BG76" s="131"/>
      <c r="BH76" s="131"/>
      <c r="BI76" s="131"/>
      <c r="BJ76" s="131"/>
      <c r="BK76" s="131"/>
      <c r="BL76" s="131"/>
      <c r="BM76" s="131"/>
      <c r="BN76" s="131"/>
      <c r="BO76" s="131"/>
      <c r="BP76" s="131"/>
    </row>
    <row r="77" spans="1:68" s="33" customFormat="1" ht="20.25" customHeight="1" x14ac:dyDescent="0.2">
      <c r="B77" s="399" t="s">
        <v>34</v>
      </c>
      <c r="C77" s="400"/>
      <c r="D77" s="400"/>
      <c r="E77" s="401"/>
      <c r="F77" s="123">
        <f>F21+F29+F41+F50+F60+F70+F73+F74+F75</f>
        <v>1.0000000000000002</v>
      </c>
      <c r="G77" s="402"/>
      <c r="H77" s="402"/>
      <c r="I77" s="402"/>
      <c r="J77" s="402"/>
      <c r="K77" s="403" t="s">
        <v>34</v>
      </c>
      <c r="L77" s="403"/>
      <c r="M77" s="403"/>
      <c r="N77" s="403"/>
      <c r="O77" s="34">
        <f>O21+O29+O41+O50+O60+O70</f>
        <v>1438000000</v>
      </c>
      <c r="P77" s="34">
        <f>P21+P29+P41+P50+P60+P70</f>
        <v>15762682927</v>
      </c>
      <c r="Q77" s="35"/>
      <c r="R77" s="36"/>
      <c r="T77" s="399" t="s">
        <v>34</v>
      </c>
      <c r="U77" s="400"/>
      <c r="V77" s="400"/>
      <c r="W77" s="34">
        <f>W21+W29+W41+W50+W60+W70</f>
        <v>1291967675</v>
      </c>
      <c r="X77" s="124">
        <f>X21+X29+X41+X50+X60+X70+X73+X74+X75</f>
        <v>0.93910000000000016</v>
      </c>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row>
    <row r="78" spans="1:68" s="33" customFormat="1" ht="16.5" customHeight="1" x14ac:dyDescent="0.2">
      <c r="A78" s="37"/>
      <c r="B78" s="121"/>
      <c r="C78" s="121"/>
      <c r="D78" s="121"/>
      <c r="E78" s="38"/>
      <c r="F78" s="38"/>
      <c r="G78" s="38"/>
      <c r="H78" s="38"/>
      <c r="I78" s="38"/>
      <c r="J78" s="38"/>
      <c r="K78" s="38"/>
      <c r="L78" s="38"/>
      <c r="M78" s="38"/>
      <c r="N78" s="39"/>
      <c r="O78" s="40"/>
      <c r="P78" s="40"/>
      <c r="Q78" s="39"/>
      <c r="R78" s="39"/>
      <c r="S78" s="37"/>
      <c r="T78" s="404"/>
      <c r="U78" s="404"/>
      <c r="V78" s="92"/>
      <c r="W78" s="93"/>
      <c r="X78" s="94"/>
      <c r="Y78" s="95"/>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row>
    <row r="79" spans="1:68" s="33" customFormat="1" ht="16.5" customHeight="1" x14ac:dyDescent="0.2">
      <c r="A79" s="37"/>
      <c r="B79" s="405" t="s">
        <v>114</v>
      </c>
      <c r="C79" s="406"/>
      <c r="D79" s="406"/>
      <c r="E79" s="406"/>
      <c r="F79" s="102"/>
      <c r="G79" s="98"/>
      <c r="H79" s="103"/>
      <c r="J79" s="407" t="s">
        <v>109</v>
      </c>
      <c r="K79" s="408"/>
      <c r="L79" s="408"/>
      <c r="M79" s="408"/>
      <c r="N79" s="408"/>
      <c r="O79" s="409"/>
      <c r="P79" s="109"/>
      <c r="Q79" s="407" t="s">
        <v>112</v>
      </c>
      <c r="R79" s="408"/>
      <c r="S79" s="408"/>
      <c r="T79" s="408"/>
      <c r="U79" s="408"/>
      <c r="V79" s="408"/>
      <c r="W79" s="408"/>
      <c r="X79" s="408"/>
      <c r="Y79" s="40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row>
    <row r="80" spans="1:68" s="33" customFormat="1" ht="16.5" customHeight="1" x14ac:dyDescent="0.2">
      <c r="A80" s="37"/>
      <c r="B80" s="41"/>
      <c r="C80" s="42"/>
      <c r="D80" s="42"/>
      <c r="E80" s="42"/>
      <c r="F80" s="38"/>
      <c r="G80" s="37"/>
      <c r="H80" s="104"/>
      <c r="J80" s="43"/>
      <c r="K80" s="37"/>
      <c r="L80" s="44"/>
      <c r="M80" s="44"/>
      <c r="N80" s="44"/>
      <c r="O80" s="104"/>
      <c r="P80" s="109"/>
      <c r="Q80" s="45"/>
      <c r="R80" s="110"/>
      <c r="S80" s="37"/>
      <c r="T80" s="46"/>
      <c r="U80" s="392"/>
      <c r="V80" s="392"/>
      <c r="W80" s="392"/>
      <c r="X80" s="46"/>
      <c r="Y80" s="47"/>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row>
    <row r="81" spans="1:68" s="33" customFormat="1" ht="16.5" customHeight="1" x14ac:dyDescent="0.2">
      <c r="A81" s="37"/>
      <c r="B81" s="118" t="s">
        <v>110</v>
      </c>
      <c r="C81" s="393"/>
      <c r="D81" s="393"/>
      <c r="E81" s="100"/>
      <c r="F81" s="38"/>
      <c r="G81" s="37"/>
      <c r="H81" s="104"/>
      <c r="J81" s="48" t="s">
        <v>110</v>
      </c>
      <c r="K81" s="37"/>
      <c r="L81" s="49" t="s">
        <v>111</v>
      </c>
      <c r="M81" s="49"/>
      <c r="N81" s="49"/>
      <c r="O81" s="104"/>
      <c r="P81" s="109"/>
      <c r="Q81" s="50" t="s">
        <v>110</v>
      </c>
      <c r="R81" s="110"/>
      <c r="S81" s="37"/>
      <c r="T81" s="51"/>
      <c r="U81" s="52"/>
      <c r="V81" s="53"/>
      <c r="W81" s="53"/>
      <c r="X81" s="54"/>
      <c r="Y81" s="55"/>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row>
    <row r="82" spans="1:68" s="33" customFormat="1" ht="39.950000000000003" customHeight="1" x14ac:dyDescent="0.2">
      <c r="A82" s="37"/>
      <c r="B82" s="394" t="s">
        <v>113</v>
      </c>
      <c r="C82" s="112"/>
      <c r="D82" s="113"/>
      <c r="E82" s="108"/>
      <c r="F82" s="106"/>
      <c r="G82" s="99"/>
      <c r="H82" s="104"/>
      <c r="J82" s="48" t="s">
        <v>113</v>
      </c>
      <c r="K82" s="37"/>
      <c r="L82" s="395" t="s">
        <v>218</v>
      </c>
      <c r="M82" s="395"/>
      <c r="N82" s="395"/>
      <c r="O82" s="104"/>
      <c r="P82" s="109"/>
      <c r="Q82" s="56"/>
      <c r="R82" s="110"/>
      <c r="S82" s="37"/>
      <c r="T82" s="396" t="s">
        <v>121</v>
      </c>
      <c r="U82" s="396"/>
      <c r="V82" s="396"/>
      <c r="W82" s="396"/>
      <c r="X82" s="396"/>
      <c r="Y82" s="55"/>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row>
    <row r="83" spans="1:68" s="33" customFormat="1" ht="57" customHeight="1" x14ac:dyDescent="0.2">
      <c r="A83" s="37"/>
      <c r="B83" s="394"/>
      <c r="C83" s="397" t="s">
        <v>249</v>
      </c>
      <c r="D83" s="397"/>
      <c r="E83" s="397"/>
      <c r="F83" s="397"/>
      <c r="G83" s="397"/>
      <c r="H83" s="398"/>
      <c r="J83" s="57"/>
      <c r="K83" s="37"/>
      <c r="L83" s="395"/>
      <c r="M83" s="395"/>
      <c r="N83" s="395"/>
      <c r="O83" s="104"/>
      <c r="P83" s="109"/>
      <c r="Q83" s="56"/>
      <c r="R83" s="110"/>
      <c r="S83" s="37"/>
      <c r="T83" s="396"/>
      <c r="U83" s="396"/>
      <c r="V83" s="396"/>
      <c r="W83" s="396"/>
      <c r="X83" s="396"/>
      <c r="Y83" s="58"/>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row>
    <row r="84" spans="1:68" s="33" customFormat="1" ht="78" customHeight="1" x14ac:dyDescent="0.2">
      <c r="A84" s="37"/>
      <c r="B84" s="118"/>
      <c r="C84" s="393"/>
      <c r="D84" s="393"/>
      <c r="E84" s="101"/>
      <c r="F84" s="38"/>
      <c r="G84" s="37"/>
      <c r="H84" s="104"/>
      <c r="J84" s="66" t="s">
        <v>210</v>
      </c>
      <c r="K84" s="37"/>
      <c r="L84" s="59"/>
      <c r="M84" s="59"/>
      <c r="N84" s="59"/>
      <c r="O84" s="104"/>
      <c r="P84" s="109"/>
      <c r="Q84" s="50" t="s">
        <v>110</v>
      </c>
      <c r="R84" s="110"/>
      <c r="S84" s="37"/>
      <c r="T84" s="51"/>
      <c r="U84" s="60"/>
      <c r="V84" s="61"/>
      <c r="W84" s="61"/>
      <c r="X84" s="51"/>
      <c r="Y84" s="58"/>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row>
    <row r="85" spans="1:68" s="33" customFormat="1" ht="47.25" customHeight="1" x14ac:dyDescent="0.2">
      <c r="A85" s="37"/>
      <c r="B85" s="114"/>
      <c r="C85" s="417"/>
      <c r="D85" s="417"/>
      <c r="E85" s="105"/>
      <c r="F85" s="106"/>
      <c r="G85" s="99"/>
      <c r="H85" s="107"/>
      <c r="J85" s="62" t="s">
        <v>113</v>
      </c>
      <c r="K85" s="99"/>
      <c r="L85" s="418" t="s">
        <v>229</v>
      </c>
      <c r="M85" s="418"/>
      <c r="N85" s="418"/>
      <c r="O85" s="107"/>
      <c r="P85" s="109"/>
      <c r="Q85" s="63" t="s">
        <v>113</v>
      </c>
      <c r="R85" s="111"/>
      <c r="S85" s="99"/>
      <c r="T85" s="419" t="s">
        <v>250</v>
      </c>
      <c r="U85" s="419"/>
      <c r="V85" s="419"/>
      <c r="W85" s="419"/>
      <c r="X85" s="419"/>
      <c r="Y85" s="64"/>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row>
    <row r="86" spans="1:68" s="33" customFormat="1" ht="8.25" customHeight="1" x14ac:dyDescent="0.2">
      <c r="B86" s="420"/>
      <c r="C86" s="420"/>
      <c r="D86" s="420"/>
      <c r="E86" s="420"/>
      <c r="F86" s="420"/>
      <c r="G86" s="420"/>
      <c r="H86" s="420"/>
      <c r="I86" s="420"/>
      <c r="J86" s="420"/>
      <c r="K86" s="420"/>
      <c r="L86" s="420"/>
      <c r="M86" s="116"/>
      <c r="N86" s="420"/>
      <c r="O86" s="420"/>
      <c r="P86" s="420"/>
      <c r="Q86" s="420"/>
      <c r="R86" s="421"/>
      <c r="T86" s="404"/>
      <c r="U86" s="404"/>
      <c r="V86" s="92"/>
      <c r="W86" s="93"/>
      <c r="X86" s="94"/>
      <c r="Y86" s="95"/>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row>
    <row r="87" spans="1:68" s="33" customFormat="1" ht="27.75" hidden="1" customHeight="1" x14ac:dyDescent="0.2">
      <c r="B87" s="410" t="s">
        <v>35</v>
      </c>
      <c r="C87" s="410"/>
      <c r="D87" s="410"/>
      <c r="E87" s="410"/>
      <c r="F87" s="411"/>
      <c r="G87" s="411"/>
      <c r="H87" s="411"/>
      <c r="I87" s="411"/>
      <c r="J87" s="411"/>
      <c r="K87" s="411"/>
      <c r="L87" s="412"/>
      <c r="M87" s="117"/>
      <c r="N87" s="411"/>
      <c r="O87" s="411"/>
      <c r="P87" s="411"/>
      <c r="Q87" s="411"/>
      <c r="R87" s="413"/>
      <c r="T87" s="404"/>
      <c r="U87" s="404"/>
      <c r="V87" s="92"/>
      <c r="W87" s="93"/>
      <c r="X87" s="94"/>
      <c r="Y87" s="95"/>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row>
    <row r="88" spans="1:68" s="33" customFormat="1" ht="126" hidden="1" customHeight="1" x14ac:dyDescent="0.2">
      <c r="B88" s="414" t="s">
        <v>36</v>
      </c>
      <c r="C88" s="414"/>
      <c r="D88" s="414"/>
      <c r="E88" s="414"/>
      <c r="F88" s="415"/>
      <c r="G88" s="415"/>
      <c r="H88" s="415"/>
      <c r="I88" s="415"/>
      <c r="J88" s="415"/>
      <c r="K88" s="415"/>
      <c r="L88" s="416"/>
      <c r="M88" s="115"/>
      <c r="N88" s="415"/>
      <c r="O88" s="415"/>
      <c r="P88" s="415"/>
      <c r="Q88" s="415"/>
      <c r="R88" s="415"/>
      <c r="T88" s="404"/>
      <c r="U88" s="404"/>
      <c r="V88" s="92"/>
      <c r="W88" s="93"/>
      <c r="X88" s="94"/>
      <c r="Y88" s="95"/>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row>
    <row r="89" spans="1:68" s="33" customFormat="1" ht="15" x14ac:dyDescent="0.2">
      <c r="N89" s="122"/>
      <c r="O89" s="65"/>
      <c r="P89" s="65"/>
      <c r="Q89" s="122"/>
      <c r="T89" s="404"/>
      <c r="U89" s="404"/>
      <c r="V89" s="92"/>
      <c r="W89" s="93"/>
      <c r="X89" s="94"/>
      <c r="Y89" s="95"/>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row>
    <row r="90" spans="1:68" s="33" customFormat="1" ht="15" x14ac:dyDescent="0.2">
      <c r="N90" s="122"/>
      <c r="O90" s="65"/>
      <c r="P90" s="65"/>
      <c r="Q90" s="122"/>
      <c r="T90" s="404"/>
      <c r="U90" s="404"/>
      <c r="V90" s="92"/>
      <c r="W90" s="93"/>
      <c r="X90" s="94"/>
      <c r="Y90" s="95"/>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row>
    <row r="91" spans="1:68" s="33" customFormat="1" ht="15" x14ac:dyDescent="0.2">
      <c r="N91" s="122"/>
      <c r="O91" s="65"/>
      <c r="P91" s="65"/>
      <c r="Q91" s="122"/>
      <c r="T91" s="404"/>
      <c r="U91" s="404"/>
      <c r="V91" s="92"/>
      <c r="W91" s="93"/>
      <c r="X91" s="94"/>
      <c r="Y91" s="95"/>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row>
    <row r="92" spans="1:68" s="33" customFormat="1" ht="54.95" customHeight="1" x14ac:dyDescent="0.2">
      <c r="N92" s="122"/>
      <c r="O92" s="65"/>
      <c r="P92" s="65"/>
      <c r="Q92" s="122"/>
      <c r="T92" s="404"/>
      <c r="U92" s="404"/>
      <c r="V92" s="92"/>
      <c r="W92" s="93"/>
      <c r="X92" s="94"/>
      <c r="Y92" s="95"/>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row>
    <row r="93" spans="1:68" s="33" customFormat="1" ht="15" x14ac:dyDescent="0.2">
      <c r="N93" s="122"/>
      <c r="O93" s="65"/>
      <c r="P93" s="65"/>
      <c r="Q93" s="122"/>
      <c r="T93" s="404"/>
      <c r="U93" s="404"/>
      <c r="V93" s="92"/>
      <c r="W93" s="93"/>
      <c r="X93" s="94"/>
      <c r="Y93" s="95"/>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row>
    <row r="94" spans="1:68" s="33" customFormat="1" ht="15" x14ac:dyDescent="0.2">
      <c r="N94" s="122"/>
      <c r="O94" s="65"/>
      <c r="P94" s="65"/>
      <c r="Q94" s="122"/>
      <c r="T94" s="404"/>
      <c r="U94" s="404"/>
      <c r="V94" s="92"/>
      <c r="W94" s="93"/>
      <c r="X94" s="94"/>
      <c r="Y94" s="95"/>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row>
    <row r="95" spans="1:68" s="33" customFormat="1" ht="15" x14ac:dyDescent="0.2">
      <c r="N95" s="122"/>
      <c r="O95" s="65"/>
      <c r="P95" s="65"/>
      <c r="Q95" s="122"/>
      <c r="T95" s="404"/>
      <c r="U95" s="404"/>
      <c r="V95" s="92"/>
      <c r="W95" s="93"/>
      <c r="X95" s="94"/>
      <c r="Y95" s="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row>
    <row r="96" spans="1:68" s="33" customFormat="1" ht="15" x14ac:dyDescent="0.2">
      <c r="N96" s="122"/>
      <c r="O96" s="65"/>
      <c r="P96" s="65"/>
      <c r="Q96" s="122"/>
      <c r="T96" s="404"/>
      <c r="U96" s="404"/>
      <c r="V96" s="92"/>
      <c r="W96" s="93"/>
      <c r="X96" s="94"/>
      <c r="Y96" s="95"/>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row>
    <row r="97" spans="14:68" s="33" customFormat="1" ht="15" x14ac:dyDescent="0.2">
      <c r="N97" s="122"/>
      <c r="O97" s="65"/>
      <c r="P97" s="65"/>
      <c r="Q97" s="122"/>
      <c r="T97" s="404"/>
      <c r="U97" s="404"/>
      <c r="V97" s="92"/>
      <c r="W97" s="93"/>
      <c r="X97" s="94"/>
      <c r="Y97" s="95"/>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row>
    <row r="98" spans="14:68" s="33" customFormat="1" ht="15" x14ac:dyDescent="0.2">
      <c r="N98" s="122"/>
      <c r="O98" s="65"/>
      <c r="P98" s="65"/>
      <c r="Q98" s="122"/>
      <c r="T98" s="404"/>
      <c r="U98" s="404"/>
      <c r="V98" s="92"/>
      <c r="W98" s="93"/>
      <c r="X98" s="94"/>
      <c r="Y98" s="95"/>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row>
    <row r="99" spans="14:68" s="33" customFormat="1" ht="15" x14ac:dyDescent="0.2">
      <c r="N99" s="122"/>
      <c r="O99" s="65"/>
      <c r="P99" s="65"/>
      <c r="Q99" s="122"/>
      <c r="T99" s="404"/>
      <c r="U99" s="404"/>
      <c r="V99" s="92"/>
      <c r="W99" s="93"/>
      <c r="X99" s="94"/>
      <c r="Y99" s="95"/>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row>
    <row r="100" spans="14:68" s="33" customFormat="1" ht="15" x14ac:dyDescent="0.2">
      <c r="N100" s="122"/>
      <c r="O100" s="65"/>
      <c r="P100" s="65"/>
      <c r="Q100" s="122"/>
      <c r="T100" s="404"/>
      <c r="U100" s="404"/>
      <c r="V100" s="92"/>
      <c r="W100" s="93"/>
      <c r="X100" s="94"/>
      <c r="Y100" s="95"/>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row>
    <row r="101" spans="14:68" s="33" customFormat="1" ht="18" x14ac:dyDescent="0.2">
      <c r="N101" s="122"/>
      <c r="O101" s="65"/>
      <c r="P101" s="65"/>
      <c r="Q101" s="122"/>
      <c r="T101" s="422"/>
      <c r="U101" s="422"/>
      <c r="V101" s="2"/>
      <c r="W101" s="96"/>
      <c r="X101" s="97"/>
      <c r="Y101" s="2"/>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row>
    <row r="102" spans="14:68" s="33" customFormat="1" x14ac:dyDescent="0.2">
      <c r="N102" s="122"/>
      <c r="O102" s="65"/>
      <c r="P102" s="65"/>
      <c r="Q102" s="122"/>
      <c r="T102" s="82"/>
      <c r="U102" s="82"/>
      <c r="V102" s="2"/>
      <c r="W102" s="2"/>
      <c r="X102" s="2"/>
      <c r="Y102" s="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row>
    <row r="103" spans="14:68" s="33" customFormat="1" x14ac:dyDescent="0.2">
      <c r="N103" s="122"/>
      <c r="O103" s="65"/>
      <c r="P103" s="65"/>
      <c r="Q103" s="122"/>
      <c r="T103" s="37"/>
      <c r="U103" s="37"/>
      <c r="V103" s="37"/>
      <c r="W103" s="37"/>
      <c r="X103" s="37"/>
      <c r="Y103" s="37"/>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row>
    <row r="104" spans="14:68" s="33" customFormat="1" ht="15" x14ac:dyDescent="0.2">
      <c r="N104" s="122"/>
      <c r="O104" s="65"/>
      <c r="P104" s="65"/>
      <c r="Q104" s="122"/>
      <c r="T104" s="404"/>
      <c r="U104" s="404"/>
      <c r="V104" s="92"/>
      <c r="W104" s="93"/>
      <c r="X104" s="94"/>
      <c r="Y104" s="95"/>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row>
    <row r="105" spans="14:68" s="33" customFormat="1" ht="15" x14ac:dyDescent="0.2">
      <c r="N105" s="122"/>
      <c r="O105" s="65"/>
      <c r="P105" s="65"/>
      <c r="Q105" s="122"/>
      <c r="T105" s="404"/>
      <c r="U105" s="404"/>
      <c r="V105" s="92"/>
      <c r="W105" s="93"/>
      <c r="X105" s="94"/>
      <c r="Y105" s="9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row>
    <row r="106" spans="14:68" s="33" customFormat="1" ht="15" x14ac:dyDescent="0.2">
      <c r="N106" s="122"/>
      <c r="O106" s="65"/>
      <c r="P106" s="65"/>
      <c r="Q106" s="122"/>
      <c r="T106" s="404"/>
      <c r="U106" s="404"/>
      <c r="V106" s="92"/>
      <c r="W106" s="93"/>
      <c r="X106" s="94"/>
      <c r="Y106" s="95"/>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row>
    <row r="107" spans="14:68" s="33" customFormat="1" ht="15" x14ac:dyDescent="0.2">
      <c r="N107" s="122"/>
      <c r="O107" s="65"/>
      <c r="P107" s="65"/>
      <c r="Q107" s="122"/>
      <c r="T107" s="404"/>
      <c r="U107" s="404"/>
      <c r="V107" s="92"/>
      <c r="W107" s="93"/>
      <c r="X107" s="94"/>
      <c r="Y107" s="95"/>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row>
    <row r="108" spans="14:68" ht="15" x14ac:dyDescent="0.2">
      <c r="T108" s="404"/>
      <c r="U108" s="404"/>
      <c r="V108" s="92"/>
      <c r="W108" s="93"/>
      <c r="X108" s="94"/>
      <c r="Y108" s="95"/>
    </row>
    <row r="109" spans="14:68" ht="15" x14ac:dyDescent="0.2">
      <c r="T109" s="404"/>
      <c r="U109" s="404"/>
      <c r="V109" s="92"/>
      <c r="W109" s="93"/>
      <c r="X109" s="94"/>
      <c r="Y109" s="95"/>
    </row>
    <row r="110" spans="14:68" ht="15" x14ac:dyDescent="0.2">
      <c r="T110" s="404"/>
      <c r="U110" s="404"/>
      <c r="V110" s="92"/>
      <c r="W110" s="93"/>
      <c r="X110" s="94"/>
      <c r="Y110" s="95"/>
    </row>
    <row r="111" spans="14:68" ht="15" x14ac:dyDescent="0.2">
      <c r="T111" s="404"/>
      <c r="U111" s="404"/>
      <c r="V111" s="92"/>
      <c r="W111" s="93"/>
      <c r="X111" s="94"/>
      <c r="Y111" s="95"/>
    </row>
    <row r="112" spans="14:68" ht="18" x14ac:dyDescent="0.2">
      <c r="T112" s="422"/>
      <c r="U112" s="422"/>
      <c r="V112" s="2"/>
      <c r="W112" s="96"/>
      <c r="X112" s="97"/>
      <c r="Y112" s="2"/>
    </row>
    <row r="113" spans="20:25" x14ac:dyDescent="0.2">
      <c r="T113" s="422"/>
      <c r="U113" s="422"/>
      <c r="V113" s="2"/>
      <c r="W113" s="2"/>
      <c r="X113" s="2"/>
      <c r="Y113" s="2"/>
    </row>
    <row r="114" spans="20:25" x14ac:dyDescent="0.2">
      <c r="T114" s="95"/>
      <c r="U114" s="95"/>
      <c r="V114" s="95"/>
      <c r="W114" s="95"/>
      <c r="X114" s="95"/>
      <c r="Y114" s="95"/>
    </row>
    <row r="115" spans="20:25" ht="15" x14ac:dyDescent="0.2">
      <c r="T115" s="404"/>
      <c r="U115" s="404"/>
      <c r="V115" s="92"/>
      <c r="W115" s="93"/>
      <c r="X115" s="94"/>
      <c r="Y115" s="95"/>
    </row>
    <row r="116" spans="20:25" ht="15" x14ac:dyDescent="0.2">
      <c r="T116" s="404"/>
      <c r="U116" s="404"/>
      <c r="V116" s="92"/>
      <c r="W116" s="93"/>
      <c r="X116" s="94"/>
      <c r="Y116" s="95"/>
    </row>
    <row r="117" spans="20:25" ht="15" x14ac:dyDescent="0.2">
      <c r="T117" s="404"/>
      <c r="U117" s="404"/>
      <c r="V117" s="92"/>
      <c r="W117" s="93"/>
      <c r="X117" s="94"/>
      <c r="Y117" s="95"/>
    </row>
    <row r="118" spans="20:25" ht="15" x14ac:dyDescent="0.2">
      <c r="T118" s="404"/>
      <c r="U118" s="404"/>
      <c r="V118" s="92"/>
      <c r="W118" s="93"/>
      <c r="X118" s="94"/>
      <c r="Y118" s="95"/>
    </row>
    <row r="119" spans="20:25" ht="15" x14ac:dyDescent="0.2">
      <c r="T119" s="404"/>
      <c r="U119" s="404"/>
      <c r="V119" s="92"/>
      <c r="W119" s="93"/>
      <c r="X119" s="94"/>
      <c r="Y119" s="95"/>
    </row>
    <row r="120" spans="20:25" ht="15" x14ac:dyDescent="0.2">
      <c r="T120" s="404"/>
      <c r="U120" s="404"/>
      <c r="V120" s="92"/>
      <c r="W120" s="93"/>
      <c r="X120" s="94"/>
      <c r="Y120" s="95"/>
    </row>
    <row r="121" spans="20:25" ht="15" x14ac:dyDescent="0.2">
      <c r="T121" s="404"/>
      <c r="U121" s="404"/>
      <c r="V121" s="92"/>
      <c r="W121" s="93"/>
      <c r="X121" s="94"/>
      <c r="Y121" s="95"/>
    </row>
    <row r="122" spans="20:25" ht="15" x14ac:dyDescent="0.2">
      <c r="T122" s="404"/>
      <c r="U122" s="404"/>
      <c r="V122" s="92"/>
      <c r="W122" s="93"/>
      <c r="X122" s="94"/>
      <c r="Y122" s="95"/>
    </row>
    <row r="123" spans="20:25" ht="15" x14ac:dyDescent="0.2">
      <c r="T123" s="404"/>
      <c r="U123" s="404"/>
      <c r="V123" s="92"/>
      <c r="W123" s="93"/>
      <c r="X123" s="94"/>
      <c r="Y123" s="95"/>
    </row>
    <row r="124" spans="20:25" ht="18" x14ac:dyDescent="0.2">
      <c r="T124" s="422"/>
      <c r="U124" s="422"/>
      <c r="V124" s="2"/>
      <c r="W124" s="96"/>
      <c r="X124" s="97"/>
      <c r="Y124" s="2"/>
    </row>
    <row r="125" spans="20:25" x14ac:dyDescent="0.2">
      <c r="T125" s="422"/>
      <c r="U125" s="422"/>
      <c r="V125" s="2"/>
      <c r="W125" s="2"/>
      <c r="X125" s="2"/>
      <c r="Y125" s="2"/>
    </row>
    <row r="126" spans="20:25" x14ac:dyDescent="0.2">
      <c r="T126" s="95"/>
      <c r="U126" s="95"/>
      <c r="V126" s="95"/>
      <c r="W126" s="95"/>
      <c r="X126" s="95"/>
      <c r="Y126" s="95"/>
    </row>
    <row r="127" spans="20:25" ht="15" x14ac:dyDescent="0.2">
      <c r="T127" s="404"/>
      <c r="U127" s="404"/>
      <c r="V127" s="92"/>
      <c r="W127" s="93"/>
      <c r="X127" s="94"/>
      <c r="Y127" s="95"/>
    </row>
    <row r="128" spans="20:25" ht="15" x14ac:dyDescent="0.2">
      <c r="T128" s="404"/>
      <c r="U128" s="404"/>
      <c r="V128" s="92"/>
      <c r="W128" s="93"/>
      <c r="X128" s="94"/>
      <c r="Y128" s="95"/>
    </row>
    <row r="129" spans="20:25" ht="15" x14ac:dyDescent="0.2">
      <c r="T129" s="404"/>
      <c r="U129" s="404"/>
      <c r="V129" s="92"/>
      <c r="W129" s="93"/>
      <c r="X129" s="94"/>
      <c r="Y129" s="95"/>
    </row>
    <row r="130" spans="20:25" ht="15" x14ac:dyDescent="0.2">
      <c r="T130" s="404"/>
      <c r="U130" s="404"/>
      <c r="V130" s="92"/>
      <c r="W130" s="93"/>
      <c r="X130" s="94"/>
      <c r="Y130" s="95"/>
    </row>
    <row r="131" spans="20:25" ht="15" x14ac:dyDescent="0.2">
      <c r="T131" s="404"/>
      <c r="U131" s="404"/>
      <c r="V131" s="92"/>
      <c r="W131" s="93"/>
      <c r="X131" s="94"/>
      <c r="Y131" s="95"/>
    </row>
    <row r="132" spans="20:25" ht="15" x14ac:dyDescent="0.2">
      <c r="T132" s="404"/>
      <c r="U132" s="404"/>
      <c r="V132" s="92"/>
      <c r="W132" s="93"/>
      <c r="X132" s="94"/>
      <c r="Y132" s="95"/>
    </row>
    <row r="133" spans="20:25" ht="15" x14ac:dyDescent="0.2">
      <c r="T133" s="404"/>
      <c r="U133" s="404"/>
      <c r="V133" s="92"/>
      <c r="W133" s="93"/>
      <c r="X133" s="94"/>
      <c r="Y133" s="95"/>
    </row>
    <row r="134" spans="20:25" ht="15" x14ac:dyDescent="0.2">
      <c r="T134" s="404"/>
      <c r="U134" s="404"/>
      <c r="V134" s="92"/>
      <c r="W134" s="93"/>
      <c r="X134" s="94"/>
      <c r="Y134" s="95"/>
    </row>
    <row r="135" spans="20:25" ht="15" x14ac:dyDescent="0.2">
      <c r="T135" s="404"/>
      <c r="U135" s="404"/>
      <c r="V135" s="92"/>
      <c r="W135" s="93"/>
      <c r="X135" s="94"/>
      <c r="Y135" s="95"/>
    </row>
    <row r="136" spans="20:25" ht="15" x14ac:dyDescent="0.2">
      <c r="T136" s="404"/>
      <c r="U136" s="404"/>
      <c r="V136" s="92"/>
      <c r="W136" s="93"/>
      <c r="X136" s="94"/>
      <c r="Y136" s="95"/>
    </row>
    <row r="137" spans="20:25" ht="15" x14ac:dyDescent="0.2">
      <c r="T137" s="404"/>
      <c r="U137" s="404"/>
      <c r="V137" s="92"/>
      <c r="W137" s="93"/>
      <c r="X137" s="94"/>
      <c r="Y137" s="95"/>
    </row>
    <row r="138" spans="20:25" ht="15" x14ac:dyDescent="0.2">
      <c r="T138" s="404"/>
      <c r="U138" s="404"/>
      <c r="V138" s="92"/>
      <c r="W138" s="93"/>
      <c r="X138" s="94"/>
      <c r="Y138" s="95"/>
    </row>
    <row r="139" spans="20:25" ht="15" x14ac:dyDescent="0.2">
      <c r="T139" s="404"/>
      <c r="U139" s="404"/>
      <c r="V139" s="92"/>
      <c r="W139" s="93"/>
      <c r="X139" s="94"/>
      <c r="Y139" s="95"/>
    </row>
    <row r="140" spans="20:25" ht="15" x14ac:dyDescent="0.2">
      <c r="T140" s="404"/>
      <c r="U140" s="404"/>
      <c r="V140" s="92"/>
      <c r="W140" s="93"/>
      <c r="X140" s="94"/>
      <c r="Y140" s="95"/>
    </row>
    <row r="141" spans="20:25" ht="15" x14ac:dyDescent="0.2">
      <c r="T141" s="404"/>
      <c r="U141" s="404"/>
      <c r="V141" s="92"/>
      <c r="W141" s="93"/>
      <c r="X141" s="94"/>
      <c r="Y141" s="95"/>
    </row>
    <row r="142" spans="20:25" ht="15" x14ac:dyDescent="0.2">
      <c r="T142" s="404"/>
      <c r="U142" s="404"/>
      <c r="V142" s="92"/>
      <c r="W142" s="93"/>
      <c r="X142" s="94"/>
      <c r="Y142" s="95"/>
    </row>
    <row r="143" spans="20:25" ht="15" x14ac:dyDescent="0.2">
      <c r="T143" s="404"/>
      <c r="U143" s="404"/>
      <c r="V143" s="92"/>
      <c r="W143" s="93"/>
      <c r="X143" s="94"/>
      <c r="Y143" s="95"/>
    </row>
    <row r="144" spans="20:25" ht="15" x14ac:dyDescent="0.2">
      <c r="T144" s="404"/>
      <c r="U144" s="404"/>
      <c r="V144" s="92"/>
      <c r="W144" s="93"/>
      <c r="X144" s="94"/>
      <c r="Y144" s="95"/>
    </row>
    <row r="145" spans="20:25" ht="15" x14ac:dyDescent="0.2">
      <c r="T145" s="404"/>
      <c r="U145" s="404"/>
      <c r="V145" s="92"/>
      <c r="W145" s="93"/>
      <c r="X145" s="94"/>
      <c r="Y145" s="95"/>
    </row>
    <row r="146" spans="20:25" ht="18" x14ac:dyDescent="0.2">
      <c r="T146" s="422"/>
      <c r="U146" s="422"/>
      <c r="V146" s="2"/>
      <c r="W146" s="96"/>
      <c r="X146" s="97"/>
      <c r="Y146" s="2"/>
    </row>
    <row r="147" spans="20:25" x14ac:dyDescent="0.2">
      <c r="T147" s="120"/>
      <c r="U147" s="120"/>
      <c r="V147" s="2"/>
      <c r="W147" s="2"/>
      <c r="X147" s="2"/>
      <c r="Y147" s="2"/>
    </row>
    <row r="148" spans="20:25" x14ac:dyDescent="0.2">
      <c r="T148" s="95"/>
      <c r="U148" s="95"/>
      <c r="V148" s="95"/>
      <c r="W148" s="95"/>
      <c r="X148" s="95"/>
      <c r="Y148" s="95"/>
    </row>
    <row r="149" spans="20:25" ht="15" x14ac:dyDescent="0.2">
      <c r="T149" s="404"/>
      <c r="U149" s="404"/>
      <c r="V149" s="92"/>
      <c r="W149" s="93"/>
      <c r="X149" s="94"/>
      <c r="Y149" s="95"/>
    </row>
    <row r="150" spans="20:25" ht="15" x14ac:dyDescent="0.2">
      <c r="T150" s="404"/>
      <c r="U150" s="404"/>
      <c r="V150" s="92"/>
      <c r="W150" s="93"/>
      <c r="X150" s="94"/>
      <c r="Y150" s="95"/>
    </row>
    <row r="151" spans="20:25" ht="15" x14ac:dyDescent="0.2">
      <c r="T151" s="404"/>
      <c r="U151" s="404"/>
      <c r="V151" s="92"/>
      <c r="W151" s="93"/>
      <c r="X151" s="94"/>
      <c r="Y151" s="95"/>
    </row>
    <row r="152" spans="20:25" x14ac:dyDescent="0.2">
      <c r="T152" s="83"/>
      <c r="U152" s="83"/>
      <c r="V152" s="6"/>
      <c r="W152" s="6"/>
      <c r="X152" s="6"/>
      <c r="Y152" s="6"/>
    </row>
    <row r="153" spans="20:25" ht="20.25" x14ac:dyDescent="0.2">
      <c r="T153" s="423" t="s">
        <v>34</v>
      </c>
      <c r="U153" s="424"/>
      <c r="V153" s="424"/>
      <c r="W153" s="84">
        <f>+W101+W112+W146+W150+W149+W151</f>
        <v>0</v>
      </c>
      <c r="X153" s="85">
        <f>+X101+X112+X124+X146+X150+X149+X151</f>
        <v>0</v>
      </c>
      <c r="Y153" s="86"/>
    </row>
    <row r="154" spans="20:25" x14ac:dyDescent="0.2">
      <c r="T154" s="83"/>
      <c r="U154" s="83"/>
      <c r="V154" s="6"/>
      <c r="W154" s="6"/>
      <c r="X154" s="6"/>
      <c r="Y154" s="6"/>
    </row>
    <row r="155" spans="20:25" x14ac:dyDescent="0.2">
      <c r="T155" s="1"/>
      <c r="U155" s="1"/>
    </row>
    <row r="156" spans="20:25" x14ac:dyDescent="0.2">
      <c r="T156" s="87"/>
      <c r="U156" s="87"/>
      <c r="V156" s="88"/>
      <c r="W156" s="88"/>
      <c r="X156" s="2"/>
      <c r="Y156" s="89"/>
    </row>
    <row r="157" spans="20:25" x14ac:dyDescent="0.2">
      <c r="T157" s="1"/>
      <c r="U157" s="1"/>
      <c r="Y157" s="89"/>
    </row>
    <row r="158" spans="20:25" ht="15.75" x14ac:dyDescent="0.2">
      <c r="T158" s="425" t="s">
        <v>121</v>
      </c>
      <c r="U158" s="425"/>
      <c r="V158" s="425"/>
      <c r="W158" s="425"/>
      <c r="X158" s="425"/>
      <c r="Y158" s="89"/>
    </row>
    <row r="159" spans="20:25" ht="15.75" x14ac:dyDescent="0.2">
      <c r="T159" s="90"/>
      <c r="U159" s="90"/>
      <c r="V159" s="90"/>
      <c r="W159" s="90"/>
      <c r="X159" s="2"/>
      <c r="Y159" s="89"/>
    </row>
    <row r="160" spans="20:25" x14ac:dyDescent="0.2">
      <c r="T160" s="1"/>
      <c r="U160" s="1"/>
      <c r="Y160" s="89"/>
    </row>
    <row r="161" spans="20:25" ht="15.75" x14ac:dyDescent="0.2">
      <c r="T161" s="426" t="s">
        <v>225</v>
      </c>
      <c r="U161" s="426"/>
      <c r="V161" s="426"/>
      <c r="W161" s="426"/>
      <c r="X161" s="426"/>
      <c r="Y161" s="91"/>
    </row>
    <row r="162" spans="20:25" x14ac:dyDescent="0.2">
      <c r="T162" s="83"/>
      <c r="U162" s="83"/>
      <c r="V162" s="6"/>
      <c r="W162" s="6"/>
      <c r="X162" s="6"/>
      <c r="Y162" s="6"/>
    </row>
    <row r="163" spans="20:25" x14ac:dyDescent="0.2">
      <c r="T163" s="83"/>
      <c r="U163" s="83"/>
      <c r="V163" s="6"/>
      <c r="W163" s="6"/>
      <c r="X163" s="6"/>
      <c r="Y163" s="6"/>
    </row>
  </sheetData>
  <sheetProtection formatCells="0" formatRows="0" insertRows="0" deleteRows="0"/>
  <mergeCells count="342">
    <mergeCell ref="T149:U149"/>
    <mergeCell ref="T150:U150"/>
    <mergeCell ref="T151:U151"/>
    <mergeCell ref="T153:V153"/>
    <mergeCell ref="T158:X158"/>
    <mergeCell ref="T161:X161"/>
    <mergeCell ref="T141:U141"/>
    <mergeCell ref="T142:U142"/>
    <mergeCell ref="T143:U143"/>
    <mergeCell ref="T144:U144"/>
    <mergeCell ref="T145:U145"/>
    <mergeCell ref="T146:U146"/>
    <mergeCell ref="T135:U135"/>
    <mergeCell ref="T136:U136"/>
    <mergeCell ref="T137:U137"/>
    <mergeCell ref="T138:U138"/>
    <mergeCell ref="T139:U139"/>
    <mergeCell ref="T140:U140"/>
    <mergeCell ref="T129:U129"/>
    <mergeCell ref="T130:U130"/>
    <mergeCell ref="T131:U131"/>
    <mergeCell ref="T132:U132"/>
    <mergeCell ref="T133:U133"/>
    <mergeCell ref="T134:U134"/>
    <mergeCell ref="T122:U122"/>
    <mergeCell ref="T123:U123"/>
    <mergeCell ref="T124:U124"/>
    <mergeCell ref="T125:U125"/>
    <mergeCell ref="T127:U127"/>
    <mergeCell ref="T128:U128"/>
    <mergeCell ref="T116:U116"/>
    <mergeCell ref="T117:U117"/>
    <mergeCell ref="T118:U118"/>
    <mergeCell ref="T119:U119"/>
    <mergeCell ref="T120:U120"/>
    <mergeCell ref="T121:U121"/>
    <mergeCell ref="T109:U109"/>
    <mergeCell ref="T110:U110"/>
    <mergeCell ref="T111:U111"/>
    <mergeCell ref="T112:U112"/>
    <mergeCell ref="T113:U113"/>
    <mergeCell ref="T115:U115"/>
    <mergeCell ref="T101:U101"/>
    <mergeCell ref="T104:U104"/>
    <mergeCell ref="T105:U105"/>
    <mergeCell ref="T106:U106"/>
    <mergeCell ref="T107:U107"/>
    <mergeCell ref="T108:U108"/>
    <mergeCell ref="T95:U95"/>
    <mergeCell ref="T96:U96"/>
    <mergeCell ref="T97:U97"/>
    <mergeCell ref="T98:U98"/>
    <mergeCell ref="T99:U99"/>
    <mergeCell ref="T100:U100"/>
    <mergeCell ref="T89:U89"/>
    <mergeCell ref="T90:U90"/>
    <mergeCell ref="T91:U91"/>
    <mergeCell ref="T92:U92"/>
    <mergeCell ref="T93:U93"/>
    <mergeCell ref="T94:U94"/>
    <mergeCell ref="B87:E87"/>
    <mergeCell ref="F87:L87"/>
    <mergeCell ref="N87:R87"/>
    <mergeCell ref="T87:U87"/>
    <mergeCell ref="B88:E88"/>
    <mergeCell ref="F88:L88"/>
    <mergeCell ref="N88:R88"/>
    <mergeCell ref="T88:U88"/>
    <mergeCell ref="C84:D84"/>
    <mergeCell ref="C85:D85"/>
    <mergeCell ref="L85:N85"/>
    <mergeCell ref="T85:X85"/>
    <mergeCell ref="B86:E86"/>
    <mergeCell ref="F86:L86"/>
    <mergeCell ref="N86:R86"/>
    <mergeCell ref="T86:U86"/>
    <mergeCell ref="U80:W80"/>
    <mergeCell ref="C81:D81"/>
    <mergeCell ref="B82:B83"/>
    <mergeCell ref="L82:N83"/>
    <mergeCell ref="T82:X83"/>
    <mergeCell ref="C83:H83"/>
    <mergeCell ref="B77:E77"/>
    <mergeCell ref="G77:J77"/>
    <mergeCell ref="K77:N77"/>
    <mergeCell ref="T77:V77"/>
    <mergeCell ref="T78:U78"/>
    <mergeCell ref="B79:E79"/>
    <mergeCell ref="J79:O79"/>
    <mergeCell ref="Q79:Y79"/>
    <mergeCell ref="C75:E75"/>
    <mergeCell ref="G75:J75"/>
    <mergeCell ref="Q75:R75"/>
    <mergeCell ref="T75:U75"/>
    <mergeCell ref="A76:S76"/>
    <mergeCell ref="T76:U76"/>
    <mergeCell ref="B72:Y72"/>
    <mergeCell ref="C73:E73"/>
    <mergeCell ref="G73:J73"/>
    <mergeCell ref="Q73:R73"/>
    <mergeCell ref="T73:U73"/>
    <mergeCell ref="C74:E74"/>
    <mergeCell ref="G74:J74"/>
    <mergeCell ref="Q74:R74"/>
    <mergeCell ref="T74:U74"/>
    <mergeCell ref="B70:E70"/>
    <mergeCell ref="G70:J70"/>
    <mergeCell ref="Q70:R70"/>
    <mergeCell ref="T70:U70"/>
    <mergeCell ref="A71:S71"/>
    <mergeCell ref="T71:U71"/>
    <mergeCell ref="T67:U67"/>
    <mergeCell ref="B68:B69"/>
    <mergeCell ref="C68:E69"/>
    <mergeCell ref="G68:J68"/>
    <mergeCell ref="M68:M69"/>
    <mergeCell ref="N68:N69"/>
    <mergeCell ref="T68:U68"/>
    <mergeCell ref="G69:J69"/>
    <mergeCell ref="T69:U69"/>
    <mergeCell ref="Q63:R69"/>
    <mergeCell ref="T63:U63"/>
    <mergeCell ref="W63:W69"/>
    <mergeCell ref="G64:J64"/>
    <mergeCell ref="T64:U64"/>
    <mergeCell ref="G65:J65"/>
    <mergeCell ref="T65:U65"/>
    <mergeCell ref="G66:J66"/>
    <mergeCell ref="T66:U66"/>
    <mergeCell ref="G67:J67"/>
    <mergeCell ref="A61:S61"/>
    <mergeCell ref="T61:U61"/>
    <mergeCell ref="B62:Y62"/>
    <mergeCell ref="B63:B67"/>
    <mergeCell ref="C63:E67"/>
    <mergeCell ref="G63:J63"/>
    <mergeCell ref="M63:M67"/>
    <mergeCell ref="N63:N67"/>
    <mergeCell ref="O63:O69"/>
    <mergeCell ref="P63:P69"/>
    <mergeCell ref="B60:E60"/>
    <mergeCell ref="G60:J60"/>
    <mergeCell ref="Q60:R60"/>
    <mergeCell ref="T60:U60"/>
    <mergeCell ref="W53:W59"/>
    <mergeCell ref="G54:J54"/>
    <mergeCell ref="T54:U54"/>
    <mergeCell ref="G55:J55"/>
    <mergeCell ref="T55:U55"/>
    <mergeCell ref="G56:J56"/>
    <mergeCell ref="T56:U56"/>
    <mergeCell ref="T57:U57"/>
    <mergeCell ref="G58:J58"/>
    <mergeCell ref="T58:U58"/>
    <mergeCell ref="B52:Y52"/>
    <mergeCell ref="B53:B59"/>
    <mergeCell ref="C53:E59"/>
    <mergeCell ref="G53:J53"/>
    <mergeCell ref="M53:M59"/>
    <mergeCell ref="N53:N59"/>
    <mergeCell ref="O53:O59"/>
    <mergeCell ref="P53:P59"/>
    <mergeCell ref="Q53:R59"/>
    <mergeCell ref="T53:U53"/>
    <mergeCell ref="G59:J59"/>
    <mergeCell ref="T59:U59"/>
    <mergeCell ref="B50:E50"/>
    <mergeCell ref="G50:J50"/>
    <mergeCell ref="Q50:R50"/>
    <mergeCell ref="T50:U50"/>
    <mergeCell ref="A51:S51"/>
    <mergeCell ref="T51:U51"/>
    <mergeCell ref="W44:W49"/>
    <mergeCell ref="G45:J45"/>
    <mergeCell ref="T45:U45"/>
    <mergeCell ref="G46:J46"/>
    <mergeCell ref="T46:U46"/>
    <mergeCell ref="G47:J47"/>
    <mergeCell ref="T47:U47"/>
    <mergeCell ref="G48:J48"/>
    <mergeCell ref="T48:U48"/>
    <mergeCell ref="G49:J49"/>
    <mergeCell ref="B43:Y43"/>
    <mergeCell ref="B44:B49"/>
    <mergeCell ref="C44:E49"/>
    <mergeCell ref="G44:J44"/>
    <mergeCell ref="M44:M49"/>
    <mergeCell ref="N44:N49"/>
    <mergeCell ref="O44:O49"/>
    <mergeCell ref="P44:P49"/>
    <mergeCell ref="Q44:R49"/>
    <mergeCell ref="T44:U44"/>
    <mergeCell ref="T49:U49"/>
    <mergeCell ref="B41:E41"/>
    <mergeCell ref="G41:J41"/>
    <mergeCell ref="Q41:R41"/>
    <mergeCell ref="T41:U41"/>
    <mergeCell ref="A42:S42"/>
    <mergeCell ref="T42:U42"/>
    <mergeCell ref="O38:O40"/>
    <mergeCell ref="P38:P40"/>
    <mergeCell ref="Q38:R40"/>
    <mergeCell ref="T38:U38"/>
    <mergeCell ref="B38:B40"/>
    <mergeCell ref="C38:E40"/>
    <mergeCell ref="W38:W40"/>
    <mergeCell ref="G39:J39"/>
    <mergeCell ref="T39:U39"/>
    <mergeCell ref="G40:J40"/>
    <mergeCell ref="T40:U40"/>
    <mergeCell ref="P36:P37"/>
    <mergeCell ref="T36:U36"/>
    <mergeCell ref="W36:W37"/>
    <mergeCell ref="G37:J37"/>
    <mergeCell ref="T37:U37"/>
    <mergeCell ref="G38:J38"/>
    <mergeCell ref="M38:M40"/>
    <mergeCell ref="N38:N40"/>
    <mergeCell ref="B36:B37"/>
    <mergeCell ref="C36:E37"/>
    <mergeCell ref="G36:J36"/>
    <mergeCell ref="M36:M37"/>
    <mergeCell ref="N36:N37"/>
    <mergeCell ref="O36:O37"/>
    <mergeCell ref="O34:O35"/>
    <mergeCell ref="P34:P35"/>
    <mergeCell ref="T34:U34"/>
    <mergeCell ref="B34:B35"/>
    <mergeCell ref="C34:E35"/>
    <mergeCell ref="W34:W35"/>
    <mergeCell ref="G35:J35"/>
    <mergeCell ref="T35:U35"/>
    <mergeCell ref="V34:V35"/>
    <mergeCell ref="Q32:R37"/>
    <mergeCell ref="T32:U32"/>
    <mergeCell ref="W32:W33"/>
    <mergeCell ref="G33:J33"/>
    <mergeCell ref="T33:U33"/>
    <mergeCell ref="G34:J34"/>
    <mergeCell ref="M34:M35"/>
    <mergeCell ref="N34:N35"/>
    <mergeCell ref="A30:S30"/>
    <mergeCell ref="T30:U30"/>
    <mergeCell ref="B31:Y31"/>
    <mergeCell ref="B32:B33"/>
    <mergeCell ref="C32:E33"/>
    <mergeCell ref="G32:J32"/>
    <mergeCell ref="M32:M33"/>
    <mergeCell ref="N32:N33"/>
    <mergeCell ref="O32:O33"/>
    <mergeCell ref="P32:P33"/>
    <mergeCell ref="B29:E29"/>
    <mergeCell ref="G29:J29"/>
    <mergeCell ref="Q29:R29"/>
    <mergeCell ref="T29:U29"/>
    <mergeCell ref="T25:U25"/>
    <mergeCell ref="B26:B28"/>
    <mergeCell ref="C26:E28"/>
    <mergeCell ref="G26:J26"/>
    <mergeCell ref="M26:M28"/>
    <mergeCell ref="N26:N28"/>
    <mergeCell ref="O26:O27"/>
    <mergeCell ref="T26:U26"/>
    <mergeCell ref="G27:J27"/>
    <mergeCell ref="T27:U27"/>
    <mergeCell ref="B23:Y23"/>
    <mergeCell ref="C24:E24"/>
    <mergeCell ref="G24:J24"/>
    <mergeCell ref="O24:O25"/>
    <mergeCell ref="P24:P28"/>
    <mergeCell ref="Q24:R28"/>
    <mergeCell ref="T24:U24"/>
    <mergeCell ref="W24:W28"/>
    <mergeCell ref="C25:E25"/>
    <mergeCell ref="G25:J25"/>
    <mergeCell ref="G28:J28"/>
    <mergeCell ref="T28:U28"/>
    <mergeCell ref="B21:E21"/>
    <mergeCell ref="G21:J21"/>
    <mergeCell ref="Q21:R21"/>
    <mergeCell ref="T21:U21"/>
    <mergeCell ref="A22:S22"/>
    <mergeCell ref="T22:U22"/>
    <mergeCell ref="O18:O20"/>
    <mergeCell ref="P18:P20"/>
    <mergeCell ref="Q18:R20"/>
    <mergeCell ref="T18:U18"/>
    <mergeCell ref="B18:B20"/>
    <mergeCell ref="C18:E20"/>
    <mergeCell ref="W18:W20"/>
    <mergeCell ref="G19:J19"/>
    <mergeCell ref="T19:U19"/>
    <mergeCell ref="G20:J20"/>
    <mergeCell ref="T20:U20"/>
    <mergeCell ref="K16:L16"/>
    <mergeCell ref="M16:M17"/>
    <mergeCell ref="N16:N17"/>
    <mergeCell ref="O16:P16"/>
    <mergeCell ref="Q16:R17"/>
    <mergeCell ref="G18:J18"/>
    <mergeCell ref="M18:M20"/>
    <mergeCell ref="N18:N20"/>
    <mergeCell ref="B15:R15"/>
    <mergeCell ref="T15:U17"/>
    <mergeCell ref="V15:V17"/>
    <mergeCell ref="W15:W17"/>
    <mergeCell ref="X15:X17"/>
    <mergeCell ref="Y15:Y17"/>
    <mergeCell ref="B16:B17"/>
    <mergeCell ref="C16:E17"/>
    <mergeCell ref="F16:F17"/>
    <mergeCell ref="G16:J17"/>
    <mergeCell ref="B12:D12"/>
    <mergeCell ref="E12:M12"/>
    <mergeCell ref="N12:P12"/>
    <mergeCell ref="Q12:Y12"/>
    <mergeCell ref="B14:R14"/>
    <mergeCell ref="T14:Y14"/>
    <mergeCell ref="B10:D10"/>
    <mergeCell ref="E10:M10"/>
    <mergeCell ref="N10:P10"/>
    <mergeCell ref="Q10:Y10"/>
    <mergeCell ref="B11:D11"/>
    <mergeCell ref="E11:M11"/>
    <mergeCell ref="N11:P11"/>
    <mergeCell ref="Q11:Y11"/>
    <mergeCell ref="B8:D8"/>
    <mergeCell ref="E8:M8"/>
    <mergeCell ref="N8:P8"/>
    <mergeCell ref="Q8:Y8"/>
    <mergeCell ref="B9:D9"/>
    <mergeCell ref="E9:M9"/>
    <mergeCell ref="N9:P9"/>
    <mergeCell ref="Q9:Y9"/>
    <mergeCell ref="B2:C4"/>
    <mergeCell ref="D2:W3"/>
    <mergeCell ref="D4:W4"/>
    <mergeCell ref="B6:Y6"/>
    <mergeCell ref="B7:D7"/>
    <mergeCell ref="E7:M7"/>
    <mergeCell ref="N7:P7"/>
    <mergeCell ref="Q7:Y7"/>
  </mergeCells>
  <dataValidations count="2">
    <dataValidation type="list" allowBlank="1" showInputMessage="1" showErrorMessage="1" sqref="T18:U20 T24:U28 T32:U40 T44:U49 T53:U59 T63:U69">
      <formula1>$AC$11:$AC$12</formula1>
    </dataValidation>
    <dataValidation type="list" allowBlank="1" showInputMessage="1" showErrorMessage="1" sqref="T149:U151 T104:U111 T115:U123 T127:U145 T22:U22 T30:U30 T42:U43 T61:U62 T51:U52 T71:U76 T78:U78 T86:U100">
      <formula1>$AE$12:$AE$13</formula1>
    </dataValidation>
  </dataValidations>
  <printOptions horizontalCentered="1" verticalCentered="1"/>
  <pageMargins left="0.39370078740157483" right="0.39370078740157483" top="0.39370078740157483" bottom="0.39370078740157483" header="0" footer="0"/>
  <pageSetup paperSize="41" scale="37" orientation="landscape" r:id="rId1"/>
  <headerFooter alignWithMargins="0"/>
  <rowBreaks count="3" manualBreakCount="3">
    <brk id="41" max="25" man="1"/>
    <brk id="70" max="25" man="1"/>
    <brk id="86" max="18"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14:formula1>
            <xm:f>listas!$B$26:$B$30</xm:f>
          </x14:formula1>
          <xm:sqref>Q11:R11</xm:sqref>
        </x14:dataValidation>
        <x14:dataValidation type="list" allowBlank="1" showInputMessage="1" showErrorMessage="1">
          <x14:formula1>
            <xm:f>listas!$B$17:$B$20</xm:f>
          </x14:formula1>
          <xm:sqref>Q9:R9</xm:sqref>
        </x14:dataValidation>
        <x14:dataValidation type="list" allowBlank="1" showInputMessage="1" showErrorMessage="1">
          <x14:formula1>
            <xm:f>[1]listas!#REF!</xm:f>
          </x14:formula1>
          <xm:sqref>T161</xm:sqref>
        </x14:dataValidation>
        <x14:dataValidation type="list" allowBlank="1" showInputMessage="1" showErrorMessage="1">
          <x14:formula1>
            <xm:f>listas!$B$6</xm:f>
          </x14:formula1>
          <xm:sqref>Q7</xm:sqref>
        </x14:dataValidation>
        <x14:dataValidation type="list" allowBlank="1" showInputMessage="1" showErrorMessage="1">
          <x14:formula1>
            <xm:f>listas!$B$11:$B$12</xm:f>
          </x14:formula1>
          <xm:sqref>Q8</xm:sqref>
        </x14:dataValidation>
        <x14:dataValidation type="list" allowBlank="1" showInputMessage="1" showErrorMessage="1">
          <x14:formula1>
            <xm:f>listas!$B$72:$B$75</xm:f>
          </x14:formula1>
          <xm:sqref>L85</xm:sqref>
        </x14:dataValidation>
        <x14:dataValidation type="list" allowBlank="1" showInputMessage="1" showErrorMessage="1">
          <x14:formula1>
            <xm:f>listas!$B$63:$B$69</xm:f>
          </x14:formula1>
          <xm:sqref>T85</xm:sqref>
        </x14:dataValidation>
        <x14:dataValidation type="list" allowBlank="1" showInputMessage="1" showErrorMessage="1">
          <x14:formula1>
            <xm:f>listas!$B$23</xm:f>
          </x14:formula1>
          <xm:sqref>E12:H12</xm:sqref>
        </x14:dataValidation>
        <x14:dataValidation type="list" allowBlank="1" showInputMessage="1" showErrorMessage="1">
          <x14:formula1>
            <xm:f>listas!$B$14:$B$15</xm:f>
          </x14:formula1>
          <xm:sqref>E9:H9</xm:sqref>
        </x14:dataValidation>
        <x14:dataValidation type="list" allowBlank="1" showInputMessage="1" showErrorMessage="1">
          <x14:formula1>
            <xm:f>listas!$B$8:$B$9</xm:f>
          </x14:formula1>
          <xm:sqref>E8:H8</xm:sqref>
        </x14:dataValidation>
        <x14:dataValidation type="list" allowBlank="1" showInputMessage="1" showErrorMessage="1">
          <x14:formula1>
            <xm:f>listas!$B$5</xm:f>
          </x14:formula1>
          <xm:sqref>E7</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75"/>
  <sheetViews>
    <sheetView topLeftCell="A52" workbookViewId="0">
      <selection activeCell="B70" sqref="B70"/>
    </sheetView>
  </sheetViews>
  <sheetFormatPr baseColWidth="10" defaultRowHeight="12.75" x14ac:dyDescent="0.2"/>
  <cols>
    <col min="1" max="1" width="4" customWidth="1"/>
    <col min="2" max="2" width="70.140625" bestFit="1" customWidth="1"/>
  </cols>
  <sheetData>
    <row r="5" spans="2:2" x14ac:dyDescent="0.2">
      <c r="B5" s="9" t="s">
        <v>37</v>
      </c>
    </row>
    <row r="6" spans="2:2" x14ac:dyDescent="0.2">
      <c r="B6" s="28" t="s">
        <v>76</v>
      </c>
    </row>
    <row r="7" spans="2:2" x14ac:dyDescent="0.2">
      <c r="B7" s="10" t="s">
        <v>38</v>
      </c>
    </row>
    <row r="8" spans="2:2" x14ac:dyDescent="0.2">
      <c r="B8" s="11" t="s">
        <v>39</v>
      </c>
    </row>
    <row r="9" spans="2:2" x14ac:dyDescent="0.2">
      <c r="B9" s="11" t="s">
        <v>40</v>
      </c>
    </row>
    <row r="10" spans="2:2" x14ac:dyDescent="0.2">
      <c r="B10" s="10" t="s">
        <v>41</v>
      </c>
    </row>
    <row r="11" spans="2:2" x14ac:dyDescent="0.2">
      <c r="B11" s="9" t="s">
        <v>42</v>
      </c>
    </row>
    <row r="12" spans="2:2" x14ac:dyDescent="0.2">
      <c r="B12" s="11" t="s">
        <v>43</v>
      </c>
    </row>
    <row r="13" spans="2:2" x14ac:dyDescent="0.2">
      <c r="B13" s="10" t="s">
        <v>44</v>
      </c>
    </row>
    <row r="14" spans="2:2" x14ac:dyDescent="0.2">
      <c r="B14" s="9" t="s">
        <v>45</v>
      </c>
    </row>
    <row r="15" spans="2:2" x14ac:dyDescent="0.2">
      <c r="B15" s="11" t="s">
        <v>46</v>
      </c>
    </row>
    <row r="16" spans="2:2" x14ac:dyDescent="0.2">
      <c r="B16" s="10" t="s">
        <v>47</v>
      </c>
    </row>
    <row r="17" spans="2:2" x14ac:dyDescent="0.2">
      <c r="B17" s="9" t="s">
        <v>48</v>
      </c>
    </row>
    <row r="18" spans="2:2" x14ac:dyDescent="0.2">
      <c r="B18" s="12" t="s">
        <v>49</v>
      </c>
    </row>
    <row r="19" spans="2:2" x14ac:dyDescent="0.2">
      <c r="B19" s="12" t="s">
        <v>50</v>
      </c>
    </row>
    <row r="20" spans="2:2" ht="25.5" x14ac:dyDescent="0.2">
      <c r="B20" s="13" t="s">
        <v>51</v>
      </c>
    </row>
    <row r="22" spans="2:2" x14ac:dyDescent="0.2">
      <c r="B22" s="15" t="s">
        <v>53</v>
      </c>
    </row>
    <row r="23" spans="2:2" x14ac:dyDescent="0.2">
      <c r="B23" s="14" t="s">
        <v>54</v>
      </c>
    </row>
    <row r="25" spans="2:2" x14ac:dyDescent="0.2">
      <c r="B25" s="15" t="s">
        <v>57</v>
      </c>
    </row>
    <row r="26" spans="2:2" x14ac:dyDescent="0.2">
      <c r="B26" s="16">
        <v>2016</v>
      </c>
    </row>
    <row r="27" spans="2:2" x14ac:dyDescent="0.2">
      <c r="B27" s="16">
        <v>2017</v>
      </c>
    </row>
    <row r="28" spans="2:2" x14ac:dyDescent="0.2">
      <c r="B28" s="16">
        <v>2018</v>
      </c>
    </row>
    <row r="29" spans="2:2" x14ac:dyDescent="0.2">
      <c r="B29" s="16">
        <v>2019</v>
      </c>
    </row>
    <row r="30" spans="2:2" x14ac:dyDescent="0.2">
      <c r="B30" s="16">
        <v>2020</v>
      </c>
    </row>
    <row r="32" spans="2:2" ht="24.75" customHeight="1" x14ac:dyDescent="0.2">
      <c r="B32" s="17" t="s">
        <v>58</v>
      </c>
    </row>
    <row r="33" spans="2:2" ht="22.5" x14ac:dyDescent="0.2">
      <c r="B33" s="18" t="s">
        <v>59</v>
      </c>
    </row>
    <row r="34" spans="2:2" ht="22.5" x14ac:dyDescent="0.2">
      <c r="B34" s="19" t="s">
        <v>60</v>
      </c>
    </row>
    <row r="35" spans="2:2" ht="22.5" x14ac:dyDescent="0.2">
      <c r="B35" s="20" t="s">
        <v>61</v>
      </c>
    </row>
    <row r="36" spans="2:2" ht="22.5" x14ac:dyDescent="0.2">
      <c r="B36" s="17" t="s">
        <v>62</v>
      </c>
    </row>
    <row r="37" spans="2:2" x14ac:dyDescent="0.2">
      <c r="B37" s="17" t="s">
        <v>63</v>
      </c>
    </row>
    <row r="38" spans="2:2" x14ac:dyDescent="0.2">
      <c r="B38" s="21" t="s">
        <v>64</v>
      </c>
    </row>
    <row r="39" spans="2:2" ht="22.5" x14ac:dyDescent="0.2">
      <c r="B39" s="17" t="s">
        <v>65</v>
      </c>
    </row>
    <row r="40" spans="2:2" ht="54.75" customHeight="1" x14ac:dyDescent="0.2">
      <c r="B40" s="22" t="s">
        <v>66</v>
      </c>
    </row>
    <row r="41" spans="2:2" ht="45" x14ac:dyDescent="0.2">
      <c r="B41" s="19" t="s">
        <v>67</v>
      </c>
    </row>
    <row r="42" spans="2:2" ht="22.5" x14ac:dyDescent="0.2">
      <c r="B42" s="23" t="s">
        <v>68</v>
      </c>
    </row>
    <row r="43" spans="2:2" ht="22.5" x14ac:dyDescent="0.2">
      <c r="B43" s="19" t="s">
        <v>69</v>
      </c>
    </row>
    <row r="44" spans="2:2" x14ac:dyDescent="0.2">
      <c r="B44" s="23" t="s">
        <v>70</v>
      </c>
    </row>
    <row r="45" spans="2:2" ht="22.5" x14ac:dyDescent="0.2">
      <c r="B45" s="24" t="s">
        <v>71</v>
      </c>
    </row>
    <row r="46" spans="2:2" ht="22.5" x14ac:dyDescent="0.2">
      <c r="B46" s="25" t="s">
        <v>72</v>
      </c>
    </row>
    <row r="47" spans="2:2" ht="22.5" x14ac:dyDescent="0.2">
      <c r="B47" s="26" t="s">
        <v>73</v>
      </c>
    </row>
    <row r="48" spans="2:2" x14ac:dyDescent="0.2">
      <c r="B48" s="27" t="s">
        <v>74</v>
      </c>
    </row>
    <row r="49" spans="2:2" ht="22.5" x14ac:dyDescent="0.2">
      <c r="B49" s="21" t="s">
        <v>75</v>
      </c>
    </row>
    <row r="53" spans="2:2" x14ac:dyDescent="0.2">
      <c r="B53" s="9" t="s">
        <v>85</v>
      </c>
    </row>
    <row r="54" spans="2:2" x14ac:dyDescent="0.2">
      <c r="B54" s="9" t="s">
        <v>77</v>
      </c>
    </row>
    <row r="55" spans="2:2" x14ac:dyDescent="0.2">
      <c r="B55" s="9" t="s">
        <v>78</v>
      </c>
    </row>
    <row r="56" spans="2:2" x14ac:dyDescent="0.2">
      <c r="B56" s="9" t="s">
        <v>79</v>
      </c>
    </row>
    <row r="57" spans="2:2" x14ac:dyDescent="0.2">
      <c r="B57" s="9" t="s">
        <v>80</v>
      </c>
    </row>
    <row r="58" spans="2:2" x14ac:dyDescent="0.2">
      <c r="B58" s="9" t="s">
        <v>81</v>
      </c>
    </row>
    <row r="59" spans="2:2" x14ac:dyDescent="0.2">
      <c r="B59" s="9" t="s">
        <v>82</v>
      </c>
    </row>
    <row r="60" spans="2:2" x14ac:dyDescent="0.2">
      <c r="B60" s="9" t="s">
        <v>83</v>
      </c>
    </row>
    <row r="61" spans="2:2" x14ac:dyDescent="0.2">
      <c r="B61" s="9" t="s">
        <v>84</v>
      </c>
    </row>
    <row r="63" spans="2:2" ht="25.5" x14ac:dyDescent="0.2">
      <c r="B63" s="29" t="s">
        <v>123</v>
      </c>
    </row>
    <row r="64" spans="2:2" ht="25.5" x14ac:dyDescent="0.2">
      <c r="B64" s="29" t="s">
        <v>122</v>
      </c>
    </row>
    <row r="65" spans="2:2" ht="25.5" x14ac:dyDescent="0.2">
      <c r="B65" s="29" t="s">
        <v>215</v>
      </c>
    </row>
    <row r="66" spans="2:2" ht="25.5" x14ac:dyDescent="0.2">
      <c r="B66" s="29" t="s">
        <v>216</v>
      </c>
    </row>
    <row r="67" spans="2:2" ht="25.5" x14ac:dyDescent="0.2">
      <c r="B67" s="29" t="s">
        <v>124</v>
      </c>
    </row>
    <row r="68" spans="2:2" ht="25.5" x14ac:dyDescent="0.2">
      <c r="B68" s="29" t="s">
        <v>125</v>
      </c>
    </row>
    <row r="69" spans="2:2" ht="25.5" x14ac:dyDescent="0.2">
      <c r="B69" s="29" t="s">
        <v>126</v>
      </c>
    </row>
    <row r="72" spans="2:2" ht="25.5" x14ac:dyDescent="0.2">
      <c r="B72" s="29" t="s">
        <v>127</v>
      </c>
    </row>
    <row r="73" spans="2:2" ht="25.5" x14ac:dyDescent="0.2">
      <c r="B73" s="29" t="s">
        <v>128</v>
      </c>
    </row>
    <row r="74" spans="2:2" ht="25.5" x14ac:dyDescent="0.2">
      <c r="B74" s="29" t="s">
        <v>129</v>
      </c>
    </row>
    <row r="75" spans="2:2" ht="25.5" x14ac:dyDescent="0.2">
      <c r="B75" s="29" t="s">
        <v>130</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FORMATO_Final</vt:lpstr>
      <vt:lpstr>listas</vt:lpstr>
      <vt:lpstr>FORMATO_Final!Área_de_impresión</vt:lpstr>
      <vt:lpstr>INSTRUCTIVO!Área_de_impresión</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Rafael Moreno Alvarez</cp:lastModifiedBy>
  <cp:lastPrinted>2017-02-21T17:10:55Z</cp:lastPrinted>
  <dcterms:created xsi:type="dcterms:W3CDTF">2016-06-16T13:03:17Z</dcterms:created>
  <dcterms:modified xsi:type="dcterms:W3CDTF">2017-02-21T19:15:09Z</dcterms:modified>
</cp:coreProperties>
</file>