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1.PROYECTOS DE INVERSIÓN BMT 2017\05. Planes de Accion 2017\02. Reduccion\"/>
    </mc:Choice>
  </mc:AlternateContent>
  <bookViews>
    <workbookView xWindow="0" yWindow="0" windowWidth="21600" windowHeight="9735" firstSheet="1" activeTab="1"/>
  </bookViews>
  <sheets>
    <sheet name="INSTRUCTIVO " sheetId="4" r:id="rId1"/>
    <sheet name="FORMATO" sheetId="1" r:id="rId2"/>
    <sheet name="Pasivos Exigibles" sheetId="5" r:id="rId3"/>
    <sheet name="Reservas Presupuestales" sheetId="6" r:id="rId4"/>
    <sheet name="Convenio 136 Fucha" sheetId="7" r:id="rId5"/>
    <sheet name="Convenio 597 Moralba" sheetId="9" r:id="rId6"/>
    <sheet name="FONDIGER" sheetId="11" r:id="rId7"/>
    <sheet name="listas" sheetId="2" r:id="rId8"/>
    <sheet name="Hoja1" sheetId="12" r:id="rId9"/>
  </sheets>
  <externalReferences>
    <externalReference r:id="rId10"/>
  </externalReferences>
  <definedNames>
    <definedName name="_xlnm._FilterDatabase" localSheetId="1" hidden="1">FORMATO!$B$6:$R$12</definedName>
    <definedName name="_xlnm._FilterDatabase" localSheetId="0" hidden="1">'INSTRUCTIVO '!$B$6:$O$12</definedName>
    <definedName name="_xlnm.Print_Area" localSheetId="1">FORMATO!$A$1:$AA$66</definedName>
    <definedName name="_xlnm.Print_Area" localSheetId="0">'INSTRUCTIVO '!$A$1:$P$18</definedName>
    <definedName name="_xlnm.Print_Titles" localSheetId="1">FORMATO!$14:$17</definedName>
  </definedNames>
  <calcPr calcId="152511"/>
</workbook>
</file>

<file path=xl/calcChain.xml><?xml version="1.0" encoding="utf-8"?>
<calcChain xmlns="http://schemas.openxmlformats.org/spreadsheetml/2006/main">
  <c r="V54" i="1" l="1"/>
  <c r="W52" i="1"/>
  <c r="V55" i="1" s="1"/>
  <c r="G4" i="12" l="1"/>
  <c r="W18" i="1"/>
  <c r="H6" i="12"/>
  <c r="H7" i="12"/>
  <c r="H8" i="12"/>
  <c r="H5" i="12"/>
  <c r="H4" i="12" l="1"/>
  <c r="D22" i="6" l="1"/>
  <c r="D24" i="6" s="1"/>
  <c r="Y53" i="1" l="1"/>
  <c r="Y52" i="1"/>
  <c r="W49" i="1"/>
  <c r="W35" i="1"/>
  <c r="Y35" i="1" l="1"/>
  <c r="Y23" i="1" l="1"/>
  <c r="Y49" i="1"/>
  <c r="O46" i="1"/>
  <c r="O35" i="1"/>
  <c r="P35" i="1"/>
  <c r="W23" i="1"/>
  <c r="W54" i="1" l="1"/>
  <c r="W57" i="1"/>
  <c r="O49" i="1"/>
  <c r="P49" i="1"/>
  <c r="O23" i="1"/>
  <c r="P23" i="1"/>
  <c r="C67" i="11"/>
  <c r="E21" i="9"/>
  <c r="D21" i="9"/>
  <c r="D10" i="7"/>
  <c r="C10" i="7"/>
  <c r="C22" i="6"/>
  <c r="C23" i="5"/>
  <c r="F23" i="1"/>
  <c r="F49" i="1"/>
  <c r="P57" i="1" l="1"/>
  <c r="W55" i="1"/>
  <c r="Y55" i="1" s="1"/>
  <c r="O57" i="1"/>
  <c r="F31" i="1"/>
  <c r="O54" i="1"/>
  <c r="Y54" i="1" s="1"/>
  <c r="F33" i="1"/>
  <c r="Y57" i="1" l="1"/>
  <c r="F35" i="1"/>
  <c r="F57" i="1" s="1"/>
</calcChain>
</file>

<file path=xl/comments1.xml><?xml version="1.0" encoding="utf-8"?>
<comments xmlns="http://schemas.openxmlformats.org/spreadsheetml/2006/main">
  <authors>
    <author>Amanda Pedraza</author>
  </authors>
  <commentList>
    <comment ref="K17" authorId="0" shapeId="0">
      <text>
        <r>
          <rPr>
            <sz val="9"/>
            <color indexed="81"/>
            <rFont val="Tahoma"/>
            <family val="2"/>
          </rPr>
          <t>AÑO/MES/DIA</t>
        </r>
      </text>
    </comment>
    <comment ref="L17" authorId="0" shapeId="0">
      <text>
        <r>
          <rPr>
            <sz val="9"/>
            <color indexed="81"/>
            <rFont val="Tahoma"/>
            <family val="2"/>
          </rPr>
          <t>AÑO/MES/DIA</t>
        </r>
      </text>
    </comment>
  </commentList>
</comments>
</file>

<file path=xl/sharedStrings.xml><?xml version="1.0" encoding="utf-8"?>
<sst xmlns="http://schemas.openxmlformats.org/spreadsheetml/2006/main" count="471" uniqueCount="345">
  <si>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</si>
  <si>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</si>
  <si>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</si>
  <si>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</si>
  <si>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</si>
  <si>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</si>
  <si>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</si>
  <si>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</si>
  <si>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</si>
  <si>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</si>
  <si>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</si>
  <si>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</si>
  <si>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</si>
  <si>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</si>
  <si>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</si>
  <si>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</si>
  <si>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</si>
  <si>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</si>
  <si>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</si>
  <si>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</si>
  <si>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</si>
  <si>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3.3. 
PESO DE LA ACTIVIDAD</t>
  </si>
  <si>
    <t>3.4 ACTIVIDAD</t>
  </si>
  <si>
    <t>3.5. META</t>
  </si>
  <si>
    <t>FECHA INICIO</t>
  </si>
  <si>
    <t>FECHA FINAL</t>
  </si>
  <si>
    <t>IDIGER</t>
  </si>
  <si>
    <t>FONDIGER</t>
  </si>
  <si>
    <t>SUBTOTAL</t>
  </si>
  <si>
    <t>TOTAL</t>
  </si>
  <si>
    <t xml:space="preserve">
DIANA MORALES VALENZUELA
Profesional MIG
EDUARDO SANTOS URIBE
Profesional Sistema de Indicadores
CARLOS MANZANO DELGADO
Profesional Sistema de Indicadores
</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</si>
  <si>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</si>
  <si>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</si>
  <si>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</si>
  <si>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</si>
  <si>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</si>
  <si>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</si>
  <si>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</si>
  <si>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</si>
  <si>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</si>
  <si>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</si>
  <si>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</si>
  <si>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</si>
  <si>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</si>
  <si>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</si>
  <si>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</si>
  <si>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</si>
  <si>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</si>
  <si>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</si>
  <si>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</si>
  <si>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</si>
  <si>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</si>
  <si>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</si>
  <si>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</si>
  <si>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</si>
  <si>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</si>
  <si>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</si>
  <si>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</si>
  <si>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</si>
  <si>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</si>
  <si>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</si>
  <si>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</si>
  <si>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</si>
  <si>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</si>
  <si>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</si>
  <si>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</si>
  <si>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</si>
  <si>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</si>
  <si>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</si>
  <si>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</si>
  <si>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</si>
  <si>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</si>
  <si>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</si>
  <si>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</si>
  <si>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</si>
  <si>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</si>
  <si>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</si>
  <si>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</si>
  <si>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</si>
  <si>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</si>
  <si>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</si>
  <si>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</si>
  <si>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</si>
  <si>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3.3. PESO DE LA ACTIVIDAD</t>
  </si>
  <si>
    <t>Determine el peso porcentual que tiene cada actividad sobre el 100% que debe cumplir la actividad propuesta; recuerde que siempre existirá una actividad que identifique el punto crítico del producto; es decir, la actividad que mayor peso deberá tener y que definir tanto la calidad del producto como el mayor avance en el desarrollo del producto.</t>
  </si>
  <si>
    <t xml:space="preserve">3.3. PRODUCTO O RESULTADO ESPERADO </t>
  </si>
  <si>
    <t>Determine la fecha en que se dará inicio al desarrollo de la actividad propuesta
Determine la fecha en que se finalizará el desarrollo de la actividad propuesta</t>
  </si>
  <si>
    <t>Incluya información del producto esperado con definición de atributos.</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</si>
  <si>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</si>
  <si>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</si>
  <si>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</si>
  <si>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</si>
  <si>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</si>
  <si>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</si>
  <si>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</si>
  <si>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</si>
  <si>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</si>
  <si>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</si>
  <si>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</si>
  <si>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</si>
  <si>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</si>
  <si>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</si>
  <si>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</si>
  <si>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</si>
  <si>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</si>
  <si>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Nombre y cargo:</t>
  </si>
  <si>
    <t>Elaborado por:</t>
  </si>
  <si>
    <t>COMPONENTE FINANCIERO</t>
  </si>
  <si>
    <t>Ejecución reserva presupuestal programada</t>
  </si>
  <si>
    <t>Especifique un indicador de eficacia que se relaciona directamente producto y/o actividad .</t>
  </si>
  <si>
    <t>Estime el valor de los recursos financieros que se requiere para desarrollar la actividad, asi como la fuente de financiación.</t>
  </si>
  <si>
    <r>
      <rPr>
        <b/>
        <sz val="10"/>
        <rFont val="Arial"/>
        <family val="2"/>
      </rPr>
      <t>Diana Patricia Arevalo Sánchez</t>
    </r>
    <r>
      <rPr>
        <sz val="10"/>
        <rFont val="Arial"/>
        <family val="2"/>
      </rPr>
      <t xml:space="preserve"> 
Subdirectora de Análisis de Riesgos y Efectos de Cambio Climático</t>
    </r>
  </si>
  <si>
    <r>
      <rPr>
        <b/>
        <sz val="10"/>
        <rFont val="Arial"/>
        <family val="2"/>
      </rPr>
      <t xml:space="preserve">Jorge Mario Bunch Higuera 
</t>
    </r>
    <r>
      <rPr>
        <sz val="10"/>
        <rFont val="Arial"/>
        <family val="2"/>
      </rPr>
      <t xml:space="preserve">Subdirector Corporativo y Asuntos Disciplinarios </t>
    </r>
  </si>
  <si>
    <r>
      <rPr>
        <b/>
        <sz val="10"/>
        <rFont val="Arial"/>
        <family val="2"/>
      </rPr>
      <t xml:space="preserve">Diana Marcela Londoño 
</t>
    </r>
    <r>
      <rPr>
        <sz val="10"/>
        <rFont val="Arial"/>
        <family val="2"/>
      </rPr>
      <t>Asesora de Comunicaciones</t>
    </r>
  </si>
  <si>
    <r>
      <rPr>
        <b/>
        <sz val="10"/>
        <rFont val="Arial"/>
        <family val="2"/>
      </rPr>
      <t xml:space="preserve">Juan Carlos Leon 
</t>
    </r>
    <r>
      <rPr>
        <sz val="10"/>
        <rFont val="Arial"/>
        <family val="2"/>
      </rPr>
      <t>Jefe de la Oficina Asesora Juridica</t>
    </r>
  </si>
  <si>
    <r>
      <rPr>
        <b/>
        <sz val="10"/>
        <rFont val="Arial"/>
        <family val="2"/>
      </rPr>
      <t xml:space="preserve">Oscar Alfredo Fajardo Ortega
</t>
    </r>
    <r>
      <rPr>
        <sz val="10"/>
        <rFont val="Arial"/>
        <family val="2"/>
      </rPr>
      <t>Jefe de la Oficina TIC</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</si>
  <si>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</si>
  <si>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</si>
  <si>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</si>
  <si>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</si>
  <si>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t>Propender por la reducción de riesgos existentes en el Distrito Capital, a través de la coordinación y ejecución del reasentamiento de población en alto riesgo, la promoción y desarrollo de acciones correctivas de mitigación de riesgos, con el fin de contribuir a la localización, construcción y operación segura en los procesos de desarrollo territorial y sectorial.</t>
  </si>
  <si>
    <t>Predios</t>
  </si>
  <si>
    <t>Ejecución del Programa Anual Mensualizado de Caja (PAC)</t>
  </si>
  <si>
    <t>Número de Predios Adquiridos</t>
  </si>
  <si>
    <t>Obra</t>
  </si>
  <si>
    <t>Número de piezas de comunicación  desarrolladas</t>
  </si>
  <si>
    <t>Piezas de comunicación</t>
  </si>
  <si>
    <t>Familias</t>
  </si>
  <si>
    <t>20 predios adquiridos  en el marco del programa de reasentamiento conforme a la normatividad vigente</t>
  </si>
  <si>
    <t xml:space="preserve">1 Obra de mitigación construida </t>
  </si>
  <si>
    <t>Ejecución presupuestal 2016</t>
  </si>
  <si>
    <t>200,000  habitantes beneficiados a través de acciones de la estrategia de comunicación en gestión del riesgo y la adaptación al cambio climático</t>
  </si>
  <si>
    <t>1 Plataforma virtual para el intercambio de experiencias educativas desarrollada</t>
  </si>
  <si>
    <t xml:space="preserve">1 Programa de investigación en Gestión de Riesgo y Cambio Climático formulado </t>
  </si>
  <si>
    <t>Campañas</t>
  </si>
  <si>
    <t>Número de campañas desarrolladas</t>
  </si>
  <si>
    <t>Desarrollar una  plataforma virtual para el intercambio de experiencias educativas en gestión del riesgo y adaptación al cambio climático</t>
  </si>
  <si>
    <t>Número de personas beneficiadas por medio de la plataforma virtual</t>
  </si>
  <si>
    <t xml:space="preserve">Formular el Programa de investigación en Gestión de Riesgo y Cambio Climático </t>
  </si>
  <si>
    <t>Número de personas beneficiadas por medio de las conferencias sobre Riesgo Sísmico</t>
  </si>
  <si>
    <t>Personas beneficiadas</t>
  </si>
  <si>
    <t>Programa</t>
  </si>
  <si>
    <t>Ejecutar de acuerdo con la programación los recursos definidos para el compenente</t>
  </si>
  <si>
    <t>Cumplir con la programación mensual de PAC</t>
  </si>
  <si>
    <t>Presupuesto ejecutado / Presupuesto programado</t>
  </si>
  <si>
    <r>
      <t xml:space="preserve">Liste las actividades criticas que componen el desarrollo producto esperado, tenga en cuenta:
*Actividades secuenciales y/o actividades paralelas, identificar que actividades </t>
    </r>
    <r>
      <rPr>
        <sz val="11"/>
        <color indexed="10"/>
        <rFont val="Arial"/>
        <family val="2"/>
      </rPr>
      <t>con</t>
    </r>
    <r>
      <rPr>
        <sz val="11"/>
        <color indexed="8"/>
        <rFont val="Arial"/>
        <family val="2"/>
      </rPr>
      <t xml:space="preserve"> son prerrequisito de otras. Verifique que se cumpla el ciclo Planear, Hacer, Verificar, Actuar (PHVA) Nota: Limite el numero de actividades es deseable que </t>
    </r>
    <r>
      <rPr>
        <b/>
        <sz val="11"/>
        <color indexed="8"/>
        <rFont val="Arial"/>
        <family val="2"/>
      </rPr>
      <t>no sean más de 6 por producto.</t>
    </r>
  </si>
  <si>
    <t>Establecer el indicador PDD asociado a la meta que aporta el Plan de Acción.</t>
  </si>
  <si>
    <r>
      <t xml:space="preserve">Registre la cantidad o unidad fisica que define la actividad (familias, predios, estudios, </t>
    </r>
    <r>
      <rPr>
        <sz val="11"/>
        <color indexed="10"/>
        <rFont val="Arial"/>
        <family val="2"/>
      </rPr>
      <t>hectarias,</t>
    </r>
    <r>
      <rPr>
        <sz val="11"/>
        <color indexed="8"/>
        <rFont val="Arial"/>
        <family val="2"/>
      </rPr>
      <t xml:space="preserve"> personas, obras)</t>
    </r>
  </si>
  <si>
    <r>
      <rPr>
        <b/>
        <sz val="10"/>
        <rFont val="Arial"/>
        <family val="2"/>
      </rPr>
      <t xml:space="preserve">Carlos Ciro Asprilla Cruz
</t>
    </r>
    <r>
      <rPr>
        <sz val="10"/>
        <rFont val="Arial"/>
        <family val="2"/>
      </rPr>
      <t>Subdirector para el Manejo de Emergencias y Desastres</t>
    </r>
  </si>
  <si>
    <t>1.6. PROYECTO ESTRATEGICO:</t>
  </si>
  <si>
    <t xml:space="preserve">Dirigir las acciones para el reasentamiento mediante  la adquisición 4  predios ubicados en los barrios San Cristóbal  Sur y Laureles Sur Oriental  de la Localidad de Cristóbal ( Convenio 136  Fucha) </t>
  </si>
  <si>
    <t xml:space="preserve">Número de Familias asesoradas </t>
  </si>
  <si>
    <t xml:space="preserve">Subdirección para la Reducción del Riesgo y Adaptación al Cambio Climático  y Oficina Asesora Juridica </t>
  </si>
  <si>
    <t>Ejecutar de las medidas de mitigación y acciones complementarias en el Sendero de Monserrate.</t>
  </si>
  <si>
    <t>Ejecutar 1  obra de mitigación en el barrio Juan José Rondón  u otra según diseño</t>
  </si>
  <si>
    <t>Realizar la   adecuación de  100  predios en  las zonas de riesgos para su transformación en suelos de protección.</t>
  </si>
  <si>
    <t>Brindar acompañamiento y apoyo en los procesos de ejecución de obras de mitigación e intervenciones en  el Sistema de Drenaje de Pluvial Sostenible</t>
  </si>
  <si>
    <t>Reducción de riesgos de inundación por empozamiento de aguas lluvias a través del retiro de residuos sólidos y actividades complementarias en los canales y quebradas del área Urbana de Bogotá D.C.</t>
  </si>
  <si>
    <t>1 obra</t>
  </si>
  <si>
    <t>1 obras</t>
  </si>
  <si>
    <t>% de avance de los procesos a cargo</t>
  </si>
  <si>
    <t xml:space="preserve">Retiro de 240  km de Residuos Solidos y actividades complementarias en Canales, Quebradas y Vallados </t>
  </si>
  <si>
    <t>240 km de Residuos Solidos retirados</t>
  </si>
  <si>
    <t xml:space="preserve">Predios adecuados </t>
  </si>
  <si>
    <t xml:space="preserve">Procesos </t>
  </si>
  <si>
    <t>Kilómetros</t>
  </si>
  <si>
    <t xml:space="preserve">20 Consejos  Locales de Gestión de Riesgo y Cambio Climático (CLGR)  fortalecidos </t>
  </si>
  <si>
    <t>Procesos de educación, capacitación e investigación desarrollados</t>
  </si>
  <si>
    <t>62  Conferencias diarias sobre Riesgo Sísmico</t>
  </si>
  <si>
    <t>Fortalecer y posicionar  la imagen a nivel interno y externo, a través de la estrategia de comunicación.</t>
  </si>
  <si>
    <t xml:space="preserve">Adquirir equipos  audiovisuales para la sensibilización en torno a diferentes tipos de riesgos </t>
  </si>
  <si>
    <t>Ejercer la Secretaria Técnica  de los  Consejos Locales de Gestión de Riesgos y Cambio Climático CLGR-CC de la ciudad de Bogotá.</t>
  </si>
  <si>
    <t>Desarrollar los procesos de educación, capacitación e investigación y de  intercambio de experiencias educativas en gestión del riesgo y adaptación al cambio climático.</t>
  </si>
  <si>
    <t xml:space="preserve">Fortalecimiento de las capacidades sociales y comunitarias frente a Riesgo Sísmico </t>
  </si>
  <si>
    <t>Consejos Locales</t>
  </si>
  <si>
    <t>% del programa Formulado</t>
  </si>
  <si>
    <t>20 Consejos Locales</t>
  </si>
  <si>
    <t>Dirigir las acciones para el reasentamiento mediante  la adquisición predial de 60  procesos con prioridad técnica</t>
  </si>
  <si>
    <t xml:space="preserve">Dirigir  las acciones para el reasentamiento mediante la adquisición de los  15 predios ubicados en el barrio Moralba de la Localidad de San Cristóbal </t>
  </si>
  <si>
    <t xml:space="preserve">Dirigir las acciones para el reasentamiento mediante la adquisición  predial de 15  procesos con recursos de  reservas </t>
  </si>
  <si>
    <t>Brindar acompañamiento social  y asesoría a las familias que se encuentran en  proceso  de adquisición predial.</t>
  </si>
  <si>
    <t>EXPEDIENTE</t>
  </si>
  <si>
    <t>SALDO PASIVO EXIGIBLE</t>
  </si>
  <si>
    <t>1. Convenio 136 Río Fucha</t>
  </si>
  <si>
    <t>SALDO RESERVA</t>
  </si>
  <si>
    <t>Saldo</t>
  </si>
  <si>
    <t>Identificador</t>
  </si>
  <si>
    <t>Chip</t>
  </si>
  <si>
    <t>2015-4-14747</t>
  </si>
  <si>
    <t>AAA0004EFLF</t>
  </si>
  <si>
    <t>2009-4-11166</t>
  </si>
  <si>
    <t>AAA0165LRYX</t>
  </si>
  <si>
    <t>2009-4-11177</t>
  </si>
  <si>
    <t>AAA0004EEWF</t>
  </si>
  <si>
    <t>2009-4-11178</t>
  </si>
  <si>
    <t>AAA0004EEUZ</t>
  </si>
  <si>
    <t>2009-4-11157</t>
  </si>
  <si>
    <t>AAA0004EFSY</t>
  </si>
  <si>
    <t>2009-4-11158</t>
  </si>
  <si>
    <t>AAA0155MUNX</t>
  </si>
  <si>
    <t>2009-4-11163</t>
  </si>
  <si>
    <t>AAA0004EFNX</t>
  </si>
  <si>
    <t>2009-4-11169</t>
  </si>
  <si>
    <t>AAA0004EFFZ</t>
  </si>
  <si>
    <t>2009-4-11170</t>
  </si>
  <si>
    <t>AAA0004EFEP</t>
  </si>
  <si>
    <t>2007-4-9479</t>
  </si>
  <si>
    <t>AAA0004EFWW</t>
  </si>
  <si>
    <t>2009-4-11171</t>
  </si>
  <si>
    <t>AAA0004EFDE</t>
  </si>
  <si>
    <t>2009-4-11175</t>
  </si>
  <si>
    <t>AAA0004EEZM</t>
  </si>
  <si>
    <t>2009-4-11176</t>
  </si>
  <si>
    <t>AAA0004EEYX</t>
  </si>
  <si>
    <t>2009-4-11168</t>
  </si>
  <si>
    <t>AAA0004EFHK</t>
  </si>
  <si>
    <t>2009-4-11167</t>
  </si>
  <si>
    <t>AAA0004EFKC</t>
  </si>
  <si>
    <t>Total general</t>
  </si>
  <si>
    <t>* Se registran 14 predios, pero en uno se cuenta con dos códigos Chip, uno ya tiene el avalúo y el otro no. Aun no se tiene carpeta.</t>
  </si>
  <si>
    <t>Predios Pasivos Exigibles</t>
  </si>
  <si>
    <t>Predios Reservas Presupuestales</t>
  </si>
  <si>
    <t>Predios Convenio 136 Río Fucha</t>
  </si>
  <si>
    <t>Predios Convenio 597 Moralba</t>
  </si>
  <si>
    <t>Valor Avalúo</t>
  </si>
  <si>
    <t>1. Predios con Fuente FONDIGER, prioridad técnica y sin CRP</t>
  </si>
  <si>
    <t>SALDO</t>
  </si>
  <si>
    <t>26 Predios</t>
  </si>
  <si>
    <t>2. Predios sin CDP con Avalúo</t>
  </si>
  <si>
    <t>CONSECUTIVO</t>
  </si>
  <si>
    <t>VALOR AVALÚO</t>
  </si>
  <si>
    <r>
      <t xml:space="preserve">Con un ajuste del 8% por concepto de reconocimiento queda en </t>
    </r>
    <r>
      <rPr>
        <sz val="12"/>
        <color rgb="FF000000"/>
        <rFont val="Arial"/>
        <family val="2"/>
      </rPr>
      <t xml:space="preserve"> </t>
    </r>
    <r>
      <rPr>
        <b/>
        <sz val="12"/>
        <color rgb="FF000000"/>
        <rFont val="Arial"/>
        <family val="2"/>
      </rPr>
      <t xml:space="preserve">$ 4,152,566,045.88. </t>
    </r>
    <r>
      <rPr>
        <sz val="12"/>
        <color rgb="FF000000"/>
        <rFont val="Arial"/>
        <family val="2"/>
      </rPr>
      <t xml:space="preserve">Al sumar los valores para los predios con recursos FONDIGER, se obtiene un valor total de aproximadamente </t>
    </r>
    <r>
      <rPr>
        <b/>
        <sz val="12"/>
        <color rgb="FF000000"/>
        <rFont val="Arial"/>
        <family val="2"/>
      </rPr>
      <t>$ 7,274,000,000.00.</t>
    </r>
    <r>
      <rPr>
        <sz val="12"/>
        <color rgb="FF000000"/>
        <rFont val="Arial"/>
        <family val="2"/>
      </rPr>
      <t xml:space="preserve">     </t>
    </r>
    <r>
      <rPr>
        <sz val="12"/>
        <rFont val="Arial"/>
        <family val="2"/>
      </rPr>
      <t xml:space="preserve">                             </t>
    </r>
  </si>
  <si>
    <t>VALOR TOTAL FONDIGER</t>
  </si>
  <si>
    <t>Brindar acompañamiento y apoyo en los procesos de divulgacion y  difusión de información institucional para el fortalecimiento de capacidades para la gestión del riesgo y la adaptación al cambio climático, a través de la estrategia de comunicación.</t>
  </si>
  <si>
    <t>Diseño de productos e información clara y didáctica para la sensibilización en torno a temáticas de riesgo</t>
  </si>
  <si>
    <t>Relacionamiento efectivo con medios de comunicación para el posicionamiento de la marca y las acciones institucionales</t>
  </si>
  <si>
    <t>Tramitar  los pagos correspondientes a las reservas presupuestales</t>
  </si>
  <si>
    <t>Porcentaje</t>
  </si>
  <si>
    <t xml:space="preserve">3.2. 
PRODUCTO O RESULTADO ESPERADO </t>
  </si>
  <si>
    <t>3.6. INDICADOR</t>
  </si>
  <si>
    <t>3.7. UNIDAD DE MEDIDA</t>
  </si>
  <si>
    <t>3.8. RECURSOS</t>
  </si>
  <si>
    <t>3.9. DEPENDENCIAS RESPONSABLES</t>
  </si>
  <si>
    <t>Artículos</t>
  </si>
  <si>
    <t>Número de productos diseñados</t>
  </si>
  <si>
    <t>Productos diseñados</t>
  </si>
  <si>
    <t>Número de artítculos monitoreados</t>
  </si>
  <si>
    <t>Ejecución reserva pasivos exigibles programada</t>
  </si>
  <si>
    <t>Tramitar  los pagos correspondientes a los pasivos exigibles presupuestales</t>
  </si>
  <si>
    <t>Pasivos Ejecutados / Pasivos Programados</t>
  </si>
  <si>
    <t>Reservas Ejecutadas / Reservas Programadas</t>
  </si>
  <si>
    <t>TOTAL IDIGER+FONDIGER 2016</t>
  </si>
  <si>
    <t>Subdirección para la Reducción del Riesgo y Adaptación al Cambio Climático</t>
  </si>
  <si>
    <t>Pago de pasivo exigible correspondiente a la adecuación hidrogeomorfológica y la restauración ecológica del brazo del humedal Juan Amarillo o Tibabuyes</t>
  </si>
  <si>
    <t>Pago de pasivo exigible correspondiente a la obra de mitigación en el sector de Codito Mirador Cancha Poligono P-06</t>
  </si>
  <si>
    <t>Pago de pasivo exigible correspondiente a la obra de mitigación en el barrio Domingo Laín</t>
  </si>
  <si>
    <t>Valor Pagado/Valor Programado</t>
  </si>
  <si>
    <t>• Reasentar 286 familias localizadas en zonas de riesgo no mitigable.
• Construir 16 obras de mitigación para la reducción del riesgo
• Beneficiar  2.000.000 de habitantes a través de estrategias de participación, capacitación, educación y comunicación.</t>
  </si>
  <si>
    <t>Brindar acompañamiento y apoyar el fortalecimiento técnico del Sistema Distrital de Gestión de Riesgos y Cambio Climático SDGR-CC, a través de los Consejos Locales de Gestión de Riesgos y Cambio Climático CLGR-CC de la ciudad de Bogotá.</t>
  </si>
  <si>
    <t>4. SEGUIMIENTO AL PLAN DE ACCIÓN</t>
  </si>
  <si>
    <t>4.1 CUMPLIMIENTO DE LA ACTIVIDAD</t>
  </si>
  <si>
    <t xml:space="preserve">4.2.
EVIDENCIA O SOPORTE DEL CUMPLIMIENTO DE LA SUB ACTIVIDAD </t>
  </si>
  <si>
    <t xml:space="preserve">4.4.
% ACUMULADO DE AVANCE POR ACTIVIDAD </t>
  </si>
  <si>
    <t>4.5.
OBSERVACIONES</t>
  </si>
  <si>
    <t>SI</t>
  </si>
  <si>
    <t>NO</t>
  </si>
  <si>
    <t>COMPONENTE: REASENTAMIENTO DE FAMILIAS LOCALIZADAS EN ALTO RIESGO NO MITIGABLE</t>
  </si>
  <si>
    <t>COMPONENTE: CONSTRUCCIÓN DE OBRAS DE MITIGACIÓN Y ADECUACIÓN</t>
  </si>
  <si>
    <t>COMPONENTE: FORTALECIMIENTO DE CAPACIDADES PARA LA GESTIÓN DEL RIESGO Y LA ADAPTACIÓN AL CAMBIO CLIMÁTICO</t>
  </si>
  <si>
    <t>Aprobado por:</t>
  </si>
  <si>
    <r>
      <rPr>
        <b/>
        <sz val="10"/>
        <rFont val="Arial"/>
        <family val="2"/>
      </rPr>
      <t xml:space="preserve">Maria Carolina Caycedo Gonzales  
</t>
    </r>
    <r>
      <rPr>
        <sz val="10"/>
        <rFont val="Arial"/>
        <family val="2"/>
      </rPr>
      <t>Subdirectora para la Reducción del Riesgo y Adaptación al Cambio Climático</t>
    </r>
  </si>
  <si>
    <t xml:space="preserve">Número de familias reasentadas definitivamente
Una política de reasentamiento formulada
Número de obras de mitigación construidas Incluido en el Acuerdo 645 de 2016  
Número de eventos realizados para incentivar y promover el cumplimiento de normas Sismoresistente en el Distrito Capital </t>
  </si>
  <si>
    <t>Se Tramito  y se pago en el mes de octubre de 2016</t>
  </si>
  <si>
    <t>PAGO PREDIOS</t>
  </si>
  <si>
    <t>Rubro 788</t>
  </si>
  <si>
    <t>RUBRO 780</t>
  </si>
  <si>
    <t xml:space="preserve">Dirigir las acciones para el reasentamiento mediante  la adquisición 4  predios ubicados en los barrios San Cristóbal  Sur y Laureles Sur Oriental  de la Localidad de Cristóbal (Convenio 136  Fucha) </t>
  </si>
  <si>
    <t>METAS</t>
  </si>
  <si>
    <t>EJECUCION</t>
  </si>
  <si>
    <t>OBSERVACION</t>
  </si>
  <si>
    <t>PRESUPUESTO</t>
  </si>
  <si>
    <t>APROPIACION</t>
  </si>
  <si>
    <t>Anulacion CRP convenio 136 alcaldia local de San Cristobal adquisiciion predios RÍo Fucha</t>
  </si>
  <si>
    <t>Se tramitaron 4 promesas de compraventa.
EL saldo se traslado a la vigencia 2017</t>
  </si>
  <si>
    <t>Recursos trasladados a vigencia 2017</t>
  </si>
  <si>
    <t>Atención personal y telefónica a las familias</t>
  </si>
  <si>
    <t>1.  Se reralizó traslado presupuestal al rubro pasivos exigibles para atender el pago de (3) expedientes por valor de $155.234.536.
2.  Se realizó el pago por reconocimiento económico a la señora Gloria Esperanza Díaz por valor de $3.795.000 de Peña Colorada, Ciudad Bolivar.
3.  Se realizó el pago al señor Manuel Antonio Romero del programa Altos de la Estancia por valor de $110.399.962.  
4.  Se realizó ConVenio con la CVP por valor de $989.000.000.</t>
  </si>
  <si>
    <t>20 consejos locales atendidos</t>
  </si>
  <si>
    <t>Pagado en el mes de Diciembre</t>
  </si>
  <si>
    <t>Adquisición de 4 predios</t>
  </si>
  <si>
    <t>Anulacion de 21 CRP que respaldaban la adquisición de 13 predios correspondientes al convenio 136 alcaldia local de San Cristobal (Fucha).
Adquisición de 2 predios</t>
  </si>
  <si>
    <t>5 Escrituras Públicas IDIGER
1 Convenio Interadministrativo IDIGER-CVP</t>
  </si>
  <si>
    <t>4 Promesas de compraventa</t>
  </si>
  <si>
    <t xml:space="preserve">Familias renuentes a la aceptación de la oferta  para el proceso de reasentamiento mediante adquisición predial por enajenación voluntaria </t>
  </si>
  <si>
    <t>Atención en Campo
Atención Telefónica
Atención en Oficina</t>
  </si>
  <si>
    <t>589 familias asesoradas de acuerdo a los registros de la base da datos segumiento social de adquisicion predial</t>
  </si>
  <si>
    <t>Acta de recibo a satisfacción 1 obra</t>
  </si>
  <si>
    <t>Orden de Pago</t>
  </si>
  <si>
    <t>1 obra Sendero Monserrate</t>
  </si>
  <si>
    <t>La obra se encuentra en un porcentaje de avance del 70%</t>
  </si>
  <si>
    <t>No se obtuvo el anexo tecnico que debe realizar la Subdirección de Análiis, para proceder a realizar estudios previos para contratar</t>
  </si>
  <si>
    <t>53 predios adecuados</t>
  </si>
  <si>
    <t>Predios adecuados en las localidades de Ciudad Bolivar y San Cristobal</t>
  </si>
  <si>
    <t>La plataforma se encuentra diseñada y se inició el desarrollo, que corresponde a la segunda fase de las tres que la conforman</t>
  </si>
  <si>
    <t>Actas y demo de la plataforma</t>
  </si>
  <si>
    <t>Se han realizado propuestas de educación: Formación de Formadores y Diseño de Módulos para Virtualizar sobre escenarios de riesgos, Processo de formación para la construcción de los planes escolares de GR y CC (SED y SDIS).</t>
  </si>
  <si>
    <t>Solicitudes de acompañamiento</t>
  </si>
  <si>
    <t>Se acompaña a las universidades en la formulación de procesos de investigación.  Se ha avalado a la Distrital y a los Andes en lo que han solicitado.</t>
  </si>
  <si>
    <t>En proceso acta de liquidación.  Los recursos sobrantes deben ser devueltos  al FDL de Suba.</t>
  </si>
  <si>
    <t>11 procesos artendidos</t>
  </si>
  <si>
    <t>Seguimiento y supervisión de 11 obras atendidas</t>
  </si>
  <si>
    <t>Resoluciones de Anulación.
Ordenes de Pago</t>
  </si>
  <si>
    <t>Resoluciones 157, 165, 166, 168, 169, 170 Y 172 DE 2016</t>
  </si>
  <si>
    <t>Anulacion de 21 CRP que respaldaban la adquisición de 13 predios correspondientes al convenio 136 alcaldia local de San Cristobal (Fucha).
Adquisición de 2 predios.
Pago reservas Obras de Mitigación.</t>
  </si>
  <si>
    <t>Se retiraron 447 Km de residuos sólidos</t>
  </si>
  <si>
    <t>Actas Consejos Locales, seguimiento al Plan de Acción, Matríz de Puntos Críticos</t>
  </si>
  <si>
    <t>Actas Consejos Locales de Gestión de Riesgos y Cambio Climático realizados</t>
  </si>
  <si>
    <t>100 sesiones de Consejos Locales de Gestión de Riesgos y Cambio Climático</t>
  </si>
  <si>
    <t>Convenio 008
Registro de cantidades mensuales en archivo excel (Sábana)</t>
  </si>
  <si>
    <t xml:space="preserve">Se desarrollaron 40 piezas de comunicación con contenido fotografico y de video. </t>
  </si>
  <si>
    <t>Se encuentra en procesos de produccion de material</t>
  </si>
  <si>
    <t>Se diseño un total de 250 piezas graficas</t>
  </si>
  <si>
    <t>Dirigir las acciones para el reasentamiento mediante  la adquisición predial de 60 procesos con prioridad técnica</t>
  </si>
  <si>
    <t>Resoluciones de anulación</t>
  </si>
  <si>
    <t>Listados de Asistencia, módulos elaborados y propuesta de Formación de Formadores, registros fotograficos</t>
  </si>
  <si>
    <t>De los 60 predios de la meta, se atendieron 40, distribuidos asi:
1.  Se reralizó traslado presupuestal al rubro pasivos exigibles para atender el pago de (3) expedientes por valor de $155.234.536.
2.  Se realizó el pago por reconocimiento económico a la señora Gloria Esperanza Díaz por valor de $3.795.000 de Peña Colorada, Ciudad Bolivar.
3.  Se realizó el pago al señor Manuel Antonio Romero del programa Altos de la Estancia por valor dede $110.399.962.
4.  Se realizó ConVenio con la CVP por valor de $989.000.000.
5. Con recursos FONDIGER se han adquirido 35 predios por un valor de 2.126 millones</t>
  </si>
  <si>
    <t xml:space="preserve">Se monitoriaron en total 109 mensajes de mención de IDIGER y 196 mensajes entorno a Gestion de riesgos y cambio climatico. </t>
  </si>
  <si>
    <t xml:space="preserve">Se llevaron a cabo las campañas: Simulacro Distrital de Evacuación y Temporada de Lluvias. </t>
  </si>
  <si>
    <t>Archivo digital NAS de Comunicaciones, Plan de Medios.</t>
  </si>
  <si>
    <t>Archivo digital en excel: Consecutivos Comunicaciones en el NAS</t>
  </si>
  <si>
    <t>Informe mensual de monitoreo entregado por la empresa Mediciones y Medios en CD que reposa en la carpeta.</t>
  </si>
  <si>
    <r>
      <t>Elaboración de 136 Piezas graficas Simulacro Distrial y</t>
    </r>
    <r>
      <rPr>
        <sz val="12"/>
        <rFont val="Arial"/>
        <family val="2"/>
      </rPr>
      <t xml:space="preserve"> 114</t>
    </r>
    <r>
      <rPr>
        <sz val="12"/>
        <color theme="1"/>
        <rFont val="Arial"/>
        <family val="2"/>
      </rPr>
      <t xml:space="preserve"> diferentes piezas que se requieren de RRHH</t>
    </r>
  </si>
  <si>
    <t xml:space="preserve">Se cuenta con la propuesta metodológica y de contenidos para las charlas diarias, se realizó conferencia con Asobancaria con el fin de validar el contenido de la misma.  </t>
  </si>
  <si>
    <t>Listado asisitencia conferencia Asobancaria</t>
  </si>
  <si>
    <r>
      <rPr>
        <b/>
        <sz val="12"/>
        <color indexed="8"/>
        <rFont val="Arial"/>
        <family val="2"/>
      </rPr>
      <t>Jorge Enrique Angarita Lopez</t>
    </r>
    <r>
      <rPr>
        <sz val="12"/>
        <color indexed="8"/>
        <rFont val="Arial"/>
        <family val="2"/>
      </rPr>
      <t xml:space="preserve"> 
 Jefe de la Oficina Asesora de Planeación</t>
    </r>
  </si>
  <si>
    <r>
      <t xml:space="preserve">Richard Alberto Vargas Hernández  
</t>
    </r>
    <r>
      <rPr>
        <sz val="12"/>
        <color indexed="8"/>
        <rFont val="Arial"/>
        <family val="2"/>
      </rPr>
      <t>Director General IDIGER</t>
    </r>
  </si>
  <si>
    <r>
      <t xml:space="preserve">Revisó:
</t>
    </r>
    <r>
      <rPr>
        <sz val="12"/>
        <color indexed="8"/>
        <rFont val="Arial"/>
        <family val="2"/>
      </rPr>
      <t>Firma:</t>
    </r>
  </si>
  <si>
    <r>
      <rPr>
        <b/>
        <sz val="12"/>
        <color indexed="8"/>
        <rFont val="Arial"/>
        <family val="2"/>
      </rPr>
      <t>Angélica María Bermúdez Rodríguez</t>
    </r>
    <r>
      <rPr>
        <sz val="12"/>
        <color indexed="8"/>
        <rFont val="Arial"/>
        <family val="2"/>
      </rPr>
      <t xml:space="preserve">
Prof. Oficina Asesora de Planeación</t>
    </r>
  </si>
  <si>
    <t>Subdirección para la Reducción del Riesgo y Adaptación al Cambio Climático, Oficina Asesora Juridica, Gestión predial (Subdir.Corporativa)</t>
  </si>
  <si>
    <t xml:space="preserve">Terminar la fase 1 de la adecuación hidrogeomorfológica y la restauración ecológica del brazo del humedal Juan Amarillo o Tibabuyes de la Localidad  de Suba </t>
  </si>
  <si>
    <t>4.3.
EJECUCIÓN DE RECURSOS FONDIGER</t>
  </si>
  <si>
    <t>4.3.
EJECUCIÓN DE RECURSOS IDIGER</t>
  </si>
  <si>
    <t>Luz Esthela Patarroyo - Contratista Subdir.  Reducción Riesgos</t>
  </si>
  <si>
    <r>
      <rPr>
        <b/>
        <sz val="12"/>
        <color theme="1"/>
        <rFont val="Arial"/>
        <family val="2"/>
      </rPr>
      <t>Jhon Fredy García - Subdir. Reducción Riesgos</t>
    </r>
    <r>
      <rPr>
        <sz val="12"/>
        <color theme="1"/>
        <rFont val="Arial"/>
        <family val="2"/>
      </rPr>
      <t xml:space="preserve">
</t>
    </r>
  </si>
  <si>
    <r>
      <t xml:space="preserve">Maria Carolina Caycedo González  
</t>
    </r>
    <r>
      <rPr>
        <sz val="12"/>
        <rFont val="Arial"/>
        <family val="2"/>
      </rPr>
      <t>Subdirectora para la Reducción del Riesgo y Adaptación al Cambio Climático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</si>
</sst>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_);[Red]\(&quot;$&quot;\ #,##0\)"/>
    <numFmt numFmtId="8" formatCode="&quot;$&quot;\ #,##0.00_);[Red]\(&quot;$&quot;\ #,##0.00\)"/>
    <numFmt numFmtId="44" formatCode="_(&quot;$&quot;\ * #,##0.00_);_(&quot;$&quot;\ * \(#,##0.00\);_(&quot;$&quot;\ * &quot;-&quot;??_);_(@_)"/>
    <numFmt numFmtId="43" formatCode="_(* #,##0.00_);_(* \(#,##0.00\);_(* &quot;-&quot;??_);_(@_)"/>
    <numFmt numFmtId="164" formatCode="0.0%"/>
    <numFmt numFmtId="165" formatCode="_(&quot;$&quot;\ * #,##0_);_(&quot;$&quot;\ * \(#,##0\);_(&quot;$&quot;\ * &quot;-&quot;??_);_(@_)"/>
    <numFmt numFmtId="166" formatCode="_-[$$-240A]\ * #,##0_ ;_-[$$-240A]\ * \-#,##0\ ;_-[$$-240A]\ * &quot;-&quot;??_ ;_-@_ "/>
    <numFmt numFmtId="167" formatCode="_-&quot;$&quot;* #,##0_-;\-&quot;$&quot;* #,##0_-;_-&quot;$&quot;* &quot;-&quot;??_-;_-@_-"/>
    <numFmt numFmtId="168" formatCode="_-* #,##0.00\ _€_-;\-* #,##0.00\ _€_-;_-* &quot;-&quot;??\ _€_-;_-@_-"/>
    <numFmt numFmtId="169" formatCode="_-* #,##0\ _€_-;\-* #,##0\ _€_-;_-* &quot;-&quot;??\ _€_-;_-@_-"/>
    <numFmt numFmtId="170" formatCode="_ * #,##0.00_ ;_ * \-#,##0.00_ ;_ * &quot;-&quot;??_ ;_ @_ "/>
  </numFmts>
  <fonts count="37"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b/>
      <sz val="10"/>
      <name val="Arial"/>
      <family val="2"/>
    </font>
    <font>
      <b/>
      <sz val="10"/>
      <name val="Arial Narrow"/>
      <family val="2"/>
    </font>
    <font>
      <sz val="11"/>
      <name val="Arial"/>
      <family val="2"/>
    </font>
    <font>
      <sz val="11"/>
      <color indexed="10"/>
      <name val="Arial"/>
      <family val="2"/>
    </font>
    <font>
      <b/>
      <sz val="14"/>
      <color theme="1"/>
      <name val="Calibri"/>
      <family val="2"/>
      <scheme val="minor"/>
    </font>
    <font>
      <sz val="14"/>
      <color theme="1"/>
      <name val="Calibri"/>
      <family val="2"/>
      <scheme val="minor"/>
    </font>
    <font>
      <sz val="14"/>
      <color rgb="FF000000"/>
      <name val="Calibri"/>
      <family val="2"/>
    </font>
    <font>
      <sz val="14"/>
      <name val="Calibri"/>
      <family val="2"/>
      <scheme val="minor"/>
    </font>
    <font>
      <b/>
      <sz val="14"/>
      <name val="Arial"/>
      <family val="2"/>
    </font>
    <font>
      <sz val="12"/>
      <name val="Arial"/>
      <family val="2"/>
    </font>
    <font>
      <b/>
      <sz val="12"/>
      <name val="Arial"/>
      <family val="2"/>
    </font>
    <font>
      <sz val="12"/>
      <color rgb="FF000000"/>
      <name val="Arial"/>
      <family val="2"/>
    </font>
    <font>
      <b/>
      <sz val="12"/>
      <color rgb="FF000000"/>
      <name val="Arial"/>
      <family val="2"/>
    </font>
    <font>
      <sz val="10"/>
      <name val="Arial"/>
      <family val="2"/>
    </font>
    <font>
      <sz val="12"/>
      <color indexed="8"/>
      <name val="Arial"/>
      <family val="2"/>
    </font>
    <font>
      <b/>
      <sz val="12"/>
      <color indexed="8"/>
      <name val="Arial"/>
      <family val="2"/>
    </font>
    <font>
      <sz val="12"/>
      <color theme="1"/>
      <name val="Arial"/>
      <family val="2"/>
    </font>
    <font>
      <b/>
      <sz val="12"/>
      <color indexed="8"/>
      <name val="Arial Narrow"/>
      <family val="2"/>
    </font>
    <font>
      <sz val="14"/>
      <color indexed="8"/>
      <name val="Arial"/>
      <family val="2"/>
    </font>
    <font>
      <b/>
      <sz val="14"/>
      <color indexed="8"/>
      <name val="Arial"/>
      <family val="2"/>
    </font>
    <font>
      <b/>
      <sz val="12"/>
      <color theme="1"/>
      <name val="Arial"/>
      <family val="2"/>
    </font>
  </fonts>
  <fills count="1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rgb="FF92D050"/>
        <bgColor indexed="64"/>
      </patternFill>
    </fill>
    <fill>
      <patternFill patternType="solid">
        <fgColor theme="0" tint="-0.3499862666707357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s>
  <cellStyleXfs count="7">
    <xf numFmtId="0" fontId="0" fillId="0" borderId="0"/>
    <xf numFmtId="0" fontId="10" fillId="0" borderId="0"/>
    <xf numFmtId="0" fontId="10" fillId="0" borderId="0"/>
    <xf numFmtId="44" fontId="12" fillId="0" borderId="0" applyFont="0" applyFill="0" applyBorder="0" applyAlignment="0" applyProtection="0"/>
    <xf numFmtId="43" fontId="29" fillId="0" borderId="0" applyFont="0" applyFill="0" applyBorder="0" applyAlignment="0" applyProtection="0"/>
    <xf numFmtId="9" fontId="29" fillId="0" borderId="0" applyFont="0" applyFill="0" applyBorder="0" applyAlignment="0" applyProtection="0"/>
    <xf numFmtId="170" fontId="10" fillId="0" borderId="0" applyFont="0" applyFill="0" applyBorder="0" applyAlignment="0" applyProtection="0"/>
  </cellStyleXfs>
  <cellXfs count="432">
    <xf numFmtId="0" fontId="0" fillId="0" borderId="0" xfId="0"/>
    <xf numFmtId="0" fontId="10" fillId="0" borderId="0" xfId="0" applyFont="1"/>
    <xf numFmtId="0" fontId="11" fillId="5" borderId="0" xfId="0" applyFont="1" applyFill="1" applyAlignment="1">
      <alignment vertical="center" wrapText="1"/>
    </xf>
    <xf numFmtId="0" fontId="10" fillId="0" borderId="0" xfId="0" applyFont="1" applyAlignment="1">
      <alignment horizontal="left"/>
    </xf>
    <xf numFmtId="0" fontId="10" fillId="0" borderId="0" xfId="0" applyFont="1" applyAlignment="1">
      <alignment vertical="center"/>
    </xf>
    <xf numFmtId="0" fontId="11" fillId="0" borderId="0" xfId="0" applyFont="1" applyAlignment="1">
      <alignment vertical="center" wrapText="1"/>
    </xf>
    <xf numFmtId="0" fontId="11" fillId="0" borderId="0" xfId="0" applyFont="1"/>
    <xf numFmtId="0" fontId="10" fillId="5" borderId="0" xfId="0" applyFont="1" applyFill="1"/>
    <xf numFmtId="0" fontId="0" fillId="0" borderId="0" xfId="0" applyAlignment="1">
      <alignment horizontal="center" vertical="center"/>
    </xf>
    <xf numFmtId="0" fontId="13" fillId="6" borderId="22" xfId="3" applyNumberFormat="1" applyFont="1" applyFill="1" applyBorder="1" applyAlignment="1">
      <alignment horizontal="justify" vertical="center" wrapText="1"/>
    </xf>
    <xf numFmtId="0" fontId="14" fillId="0" borderId="22" xfId="0" applyFont="1" applyBorder="1" applyAlignment="1">
      <alignment horizontal="justify" vertical="center" wrapText="1"/>
    </xf>
    <xf numFmtId="0" fontId="13" fillId="6" borderId="23" xfId="3" applyNumberFormat="1" applyFont="1" applyFill="1" applyBorder="1" applyAlignment="1">
      <alignment horizontal="justify" vertical="center" wrapText="1"/>
    </xf>
    <xf numFmtId="0" fontId="14" fillId="0" borderId="24" xfId="0" applyFont="1" applyBorder="1" applyAlignment="1">
      <alignment horizontal="justify" vertical="center" wrapText="1"/>
    </xf>
    <xf numFmtId="0" fontId="14" fillId="0" borderId="25" xfId="0" applyFont="1" applyBorder="1" applyAlignment="1">
      <alignment horizontal="justify" vertical="center" wrapText="1"/>
    </xf>
    <xf numFmtId="0" fontId="14" fillId="0" borderId="23" xfId="0" applyFont="1" applyBorder="1" applyAlignment="1">
      <alignment horizontal="justify" vertical="center" wrapText="1"/>
    </xf>
    <xf numFmtId="0" fontId="14" fillId="0" borderId="0" xfId="0" applyFont="1" applyBorder="1" applyAlignment="1">
      <alignment horizontal="justify" vertical="center" wrapText="1"/>
    </xf>
    <xf numFmtId="0" fontId="14" fillId="7" borderId="26" xfId="0" applyFont="1" applyFill="1" applyBorder="1" applyAlignment="1">
      <alignment horizontal="justify" vertical="center" wrapText="1"/>
    </xf>
    <xf numFmtId="0" fontId="13" fillId="6" borderId="27" xfId="3" applyNumberFormat="1" applyFont="1" applyFill="1" applyBorder="1" applyAlignment="1">
      <alignment horizontal="justify" vertical="center" wrapText="1"/>
    </xf>
    <xf numFmtId="0" fontId="15" fillId="0" borderId="25" xfId="0" applyFont="1" applyBorder="1" applyAlignment="1">
      <alignment horizontal="justify" vertical="center"/>
    </xf>
    <xf numFmtId="0" fontId="13" fillId="6" borderId="28" xfId="3" applyNumberFormat="1" applyFont="1" applyFill="1" applyBorder="1" applyAlignment="1">
      <alignment horizontal="justify" vertical="center" wrapText="1"/>
    </xf>
    <xf numFmtId="0" fontId="10" fillId="0" borderId="0" xfId="0" applyFont="1" applyAlignment="1">
      <alignment horizontal="center"/>
    </xf>
    <xf numFmtId="0" fontId="10" fillId="0" borderId="0" xfId="0" applyFont="1" applyAlignment="1">
      <alignment wrapText="1"/>
    </xf>
    <xf numFmtId="0" fontId="1" fillId="0" borderId="0" xfId="1" applyFont="1"/>
    <xf numFmtId="0" fontId="3" fillId="0" borderId="1" xfId="1" applyFont="1" applyBorder="1" applyAlignment="1">
      <alignment horizontal="center" vertical="center"/>
    </xf>
    <xf numFmtId="0" fontId="17" fillId="0" borderId="1" xfId="1" applyFont="1" applyBorder="1" applyAlignment="1">
      <alignment horizontal="center" vertical="center" wrapText="1"/>
    </xf>
    <xf numFmtId="14" fontId="3" fillId="0" borderId="1" xfId="1" applyNumberFormat="1" applyFont="1" applyBorder="1" applyAlignment="1">
      <alignment horizontal="center" vertical="center"/>
    </xf>
    <xf numFmtId="0" fontId="1" fillId="2" borderId="0" xfId="1" applyFont="1" applyFill="1" applyBorder="1"/>
    <xf numFmtId="0" fontId="1" fillId="2" borderId="0" xfId="1" applyFont="1" applyFill="1" applyBorder="1" applyAlignment="1">
      <alignment horizontal="center"/>
    </xf>
    <xf numFmtId="0" fontId="2" fillId="2" borderId="0" xfId="1" applyFont="1" applyFill="1" applyBorder="1" applyAlignment="1">
      <alignment horizontal="center" vertical="center" wrapText="1"/>
    </xf>
    <xf numFmtId="0" fontId="3" fillId="2" borderId="0" xfId="1" applyFont="1" applyFill="1" applyBorder="1" applyAlignment="1">
      <alignment horizontal="center" vertical="center"/>
    </xf>
    <xf numFmtId="0" fontId="1" fillId="2" borderId="0" xfId="1" applyFont="1" applyFill="1"/>
    <xf numFmtId="0" fontId="1" fillId="0" borderId="0" xfId="1" applyFont="1" applyAlignment="1">
      <alignment horizontal="center" vertical="center"/>
    </xf>
    <xf numFmtId="0" fontId="20" fillId="0" borderId="1" xfId="0" applyFont="1" applyBorder="1" applyAlignment="1">
      <alignment horizontal="center" vertical="center"/>
    </xf>
    <xf numFmtId="0" fontId="21" fillId="0" borderId="1" xfId="0" applyFont="1" applyBorder="1" applyAlignment="1">
      <alignment horizontal="center" vertical="center"/>
    </xf>
    <xf numFmtId="0" fontId="20" fillId="0" borderId="1" xfId="0" applyFont="1" applyFill="1" applyBorder="1" applyAlignment="1">
      <alignment horizontal="center" vertical="center"/>
    </xf>
    <xf numFmtId="0" fontId="20" fillId="2" borderId="1" xfId="0" applyFont="1" applyFill="1" applyBorder="1" applyAlignment="1">
      <alignment horizontal="center" vertical="center"/>
    </xf>
    <xf numFmtId="0" fontId="21" fillId="2" borderId="1" xfId="0" applyFont="1" applyFill="1" applyBorder="1" applyAlignment="1">
      <alignment horizontal="center" vertical="center"/>
    </xf>
    <xf numFmtId="44" fontId="21" fillId="2" borderId="1" xfId="0" applyNumberFormat="1" applyFont="1" applyFill="1" applyBorder="1" applyAlignment="1">
      <alignment horizontal="center" vertical="center"/>
    </xf>
    <xf numFmtId="44" fontId="20" fillId="2" borderId="1" xfId="0" applyNumberFormat="1" applyFont="1" applyFill="1" applyBorder="1" applyAlignment="1">
      <alignment horizontal="center" vertical="center"/>
    </xf>
    <xf numFmtId="0" fontId="2" fillId="2" borderId="0" xfId="1" applyFont="1" applyFill="1" applyBorder="1" applyAlignment="1">
      <alignment vertical="center" wrapText="1"/>
    </xf>
    <xf numFmtId="0" fontId="0" fillId="2" borderId="0" xfId="0" applyFill="1" applyBorder="1"/>
    <xf numFmtId="0" fontId="0" fillId="2" borderId="32" xfId="0" applyFill="1" applyBorder="1"/>
    <xf numFmtId="0" fontId="0" fillId="2" borderId="33" xfId="0" applyFill="1" applyBorder="1"/>
    <xf numFmtId="0" fontId="0" fillId="2" borderId="34" xfId="0" applyFill="1" applyBorder="1"/>
    <xf numFmtId="0" fontId="0" fillId="2" borderId="17" xfId="0" applyFill="1" applyBorder="1"/>
    <xf numFmtId="0" fontId="0" fillId="2" borderId="18" xfId="0" applyFill="1" applyBorder="1"/>
    <xf numFmtId="44" fontId="20" fillId="0" borderId="1" xfId="3" applyFont="1" applyBorder="1" applyAlignment="1">
      <alignment horizontal="center" vertical="center"/>
    </xf>
    <xf numFmtId="44" fontId="21" fillId="0" borderId="1" xfId="3" applyFont="1" applyBorder="1" applyAlignment="1">
      <alignment horizontal="center" vertical="center"/>
    </xf>
    <xf numFmtId="44" fontId="20" fillId="0" borderId="1" xfId="0" applyNumberFormat="1" applyFont="1" applyBorder="1"/>
    <xf numFmtId="0" fontId="0" fillId="2" borderId="29" xfId="0" applyFill="1" applyBorder="1"/>
    <xf numFmtId="0" fontId="0" fillId="2" borderId="30" xfId="0" applyFill="1" applyBorder="1"/>
    <xf numFmtId="0" fontId="0" fillId="2" borderId="31" xfId="0" applyFill="1" applyBorder="1"/>
    <xf numFmtId="0" fontId="21" fillId="0" borderId="1" xfId="0" applyFont="1" applyFill="1" applyBorder="1" applyAlignment="1">
      <alignment horizontal="center" vertical="center" wrapText="1"/>
    </xf>
    <xf numFmtId="166" fontId="21"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xf>
    <xf numFmtId="44" fontId="21" fillId="0" borderId="1" xfId="3" applyFont="1" applyFill="1" applyBorder="1" applyAlignment="1">
      <alignment horizontal="center" vertical="center" wrapText="1"/>
    </xf>
    <xf numFmtId="167" fontId="21" fillId="0" borderId="1" xfId="3"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44" fontId="21" fillId="0" borderId="1" xfId="3" applyFont="1" applyFill="1" applyBorder="1" applyAlignment="1">
      <alignment horizontal="center" vertical="center"/>
    </xf>
    <xf numFmtId="166" fontId="20" fillId="0" borderId="1" xfId="0" applyNumberFormat="1" applyFont="1" applyBorder="1"/>
    <xf numFmtId="0" fontId="24" fillId="2" borderId="0" xfId="0" applyFont="1" applyFill="1" applyBorder="1"/>
    <xf numFmtId="0" fontId="26" fillId="2" borderId="0" xfId="0" applyFont="1" applyFill="1" applyBorder="1"/>
    <xf numFmtId="44" fontId="21" fillId="2" borderId="1" xfId="3" applyFont="1" applyFill="1" applyBorder="1" applyAlignment="1">
      <alignment horizontal="center" vertical="center"/>
    </xf>
    <xf numFmtId="8" fontId="26" fillId="2" borderId="21" xfId="0" applyNumberFormat="1" applyFont="1" applyFill="1" applyBorder="1" applyAlignment="1">
      <alignment horizontal="center" vertical="center"/>
    </xf>
    <xf numFmtId="0" fontId="26" fillId="2" borderId="19" xfId="0" applyFont="1" applyFill="1" applyBorder="1" applyAlignment="1">
      <alignment horizontal="center" vertical="center"/>
    </xf>
    <xf numFmtId="0" fontId="31" fillId="2" borderId="0" xfId="0" applyFont="1" applyFill="1" applyBorder="1" applyAlignment="1" applyProtection="1">
      <alignment vertical="center" wrapText="1"/>
    </xf>
    <xf numFmtId="9" fontId="30" fillId="2" borderId="0" xfId="5" applyFont="1" applyFill="1" applyBorder="1" applyAlignment="1">
      <alignment horizontal="center" vertical="center"/>
    </xf>
    <xf numFmtId="44" fontId="31" fillId="2" borderId="0" xfId="3" applyFont="1" applyFill="1" applyBorder="1" applyAlignment="1">
      <alignment vertical="center"/>
    </xf>
    <xf numFmtId="0" fontId="31" fillId="3" borderId="1" xfId="0" applyFont="1" applyFill="1" applyBorder="1" applyAlignment="1">
      <alignment horizontal="center" vertical="center" wrapText="1"/>
    </xf>
    <xf numFmtId="44" fontId="0" fillId="2" borderId="0" xfId="0" applyNumberFormat="1" applyFill="1" applyBorder="1"/>
    <xf numFmtId="44" fontId="0" fillId="2" borderId="33" xfId="0" applyNumberFormat="1" applyFill="1" applyBorder="1"/>
    <xf numFmtId="44" fontId="21" fillId="8" borderId="1" xfId="3" applyFont="1" applyFill="1" applyBorder="1" applyAlignment="1">
      <alignment horizontal="center" vertical="center"/>
    </xf>
    <xf numFmtId="0" fontId="10" fillId="2" borderId="0" xfId="0" applyFont="1" applyFill="1" applyBorder="1"/>
    <xf numFmtId="44" fontId="0" fillId="2" borderId="17" xfId="0" applyNumberFormat="1" applyFill="1" applyBorder="1"/>
    <xf numFmtId="44" fontId="10" fillId="2" borderId="0" xfId="0" applyNumberFormat="1" applyFont="1" applyFill="1" applyBorder="1"/>
    <xf numFmtId="44" fontId="21" fillId="8" borderId="1" xfId="0" applyNumberFormat="1" applyFont="1" applyFill="1" applyBorder="1" applyAlignment="1">
      <alignment horizontal="center" vertical="center"/>
    </xf>
    <xf numFmtId="44" fontId="21" fillId="2" borderId="0" xfId="3" applyFont="1" applyFill="1" applyBorder="1" applyAlignment="1">
      <alignment horizontal="center" vertical="center"/>
    </xf>
    <xf numFmtId="0" fontId="31" fillId="3" borderId="6" xfId="0" applyFont="1" applyFill="1" applyBorder="1" applyAlignment="1">
      <alignment horizontal="center" vertical="center" wrapText="1"/>
    </xf>
    <xf numFmtId="0" fontId="31" fillId="3" borderId="1" xfId="0" applyFont="1" applyFill="1" applyBorder="1" applyAlignment="1">
      <alignment horizontal="center" vertical="center"/>
    </xf>
    <xf numFmtId="0" fontId="31" fillId="3" borderId="37" xfId="0" applyFont="1" applyFill="1" applyBorder="1" applyAlignment="1">
      <alignment vertical="center"/>
    </xf>
    <xf numFmtId="0" fontId="1" fillId="0" borderId="41" xfId="0" applyFont="1" applyBorder="1" applyAlignment="1">
      <alignment horizontal="center" vertical="center" wrapText="1"/>
    </xf>
    <xf numFmtId="0" fontId="1" fillId="0" borderId="45" xfId="0" applyFont="1" applyBorder="1" applyAlignment="1">
      <alignment horizontal="center" vertical="center" wrapText="1"/>
    </xf>
    <xf numFmtId="165" fontId="1" fillId="2" borderId="1" xfId="3" applyNumberFormat="1" applyFont="1" applyFill="1" applyBorder="1" applyAlignment="1" applyProtection="1">
      <alignment horizontal="center" vertical="center" wrapText="1"/>
      <protection locked="0"/>
    </xf>
    <xf numFmtId="165" fontId="1" fillId="2" borderId="44" xfId="3" applyNumberFormat="1" applyFont="1" applyFill="1" applyBorder="1" applyAlignment="1" applyProtection="1">
      <alignment horizontal="center" vertical="center" wrapText="1"/>
      <protection locked="0"/>
    </xf>
    <xf numFmtId="165" fontId="0" fillId="0" borderId="0" xfId="0" applyNumberFormat="1"/>
    <xf numFmtId="165" fontId="1" fillId="2" borderId="8" xfId="3" applyNumberFormat="1" applyFont="1" applyFill="1" applyBorder="1" applyAlignment="1" applyProtection="1">
      <alignment horizontal="center" vertical="center" wrapText="1"/>
      <protection locked="0"/>
    </xf>
    <xf numFmtId="0" fontId="1" fillId="0" borderId="46" xfId="0" applyFont="1" applyBorder="1" applyAlignment="1">
      <alignment horizontal="left" wrapText="1"/>
    </xf>
    <xf numFmtId="0" fontId="31" fillId="3" borderId="13" xfId="0" applyFont="1" applyFill="1" applyBorder="1" applyAlignment="1">
      <alignment horizontal="center" vertical="center" wrapText="1"/>
    </xf>
    <xf numFmtId="0" fontId="32" fillId="0" borderId="1" xfId="0" applyFont="1" applyBorder="1" applyAlignment="1">
      <alignment horizontal="center" vertical="center" wrapText="1"/>
    </xf>
    <xf numFmtId="9" fontId="25" fillId="2" borderId="1" xfId="5" applyFont="1" applyFill="1" applyBorder="1" applyAlignment="1">
      <alignment horizontal="center" vertical="center"/>
    </xf>
    <xf numFmtId="9" fontId="25" fillId="2" borderId="1" xfId="5" applyNumberFormat="1" applyFont="1" applyFill="1" applyBorder="1" applyAlignment="1">
      <alignment horizontal="center" vertical="center"/>
    </xf>
    <xf numFmtId="0" fontId="31"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1" fillId="3" borderId="1" xfId="0" applyFont="1" applyFill="1" applyBorder="1" applyAlignment="1">
      <alignment horizontal="center" vertical="center" wrapText="1"/>
    </xf>
    <xf numFmtId="0" fontId="31" fillId="2" borderId="0" xfId="0" applyFont="1" applyFill="1" applyBorder="1" applyAlignment="1" applyProtection="1">
      <alignment horizontal="center" vertical="center" wrapText="1"/>
    </xf>
    <xf numFmtId="0" fontId="30" fillId="2" borderId="0" xfId="0" applyFont="1" applyFill="1" applyAlignment="1">
      <alignment wrapText="1"/>
    </xf>
    <xf numFmtId="0" fontId="30" fillId="2" borderId="0" xfId="0" applyFont="1" applyFill="1" applyAlignment="1">
      <alignment horizontal="center" vertical="center" wrapText="1"/>
    </xf>
    <xf numFmtId="0" fontId="30" fillId="2" borderId="0" xfId="0" applyFont="1" applyFill="1" applyAlignment="1">
      <alignment horizontal="center" vertical="center"/>
    </xf>
    <xf numFmtId="0" fontId="30" fillId="2" borderId="0" xfId="0" applyFont="1" applyFill="1"/>
    <xf numFmtId="0" fontId="30" fillId="2" borderId="0" xfId="0" applyFont="1" applyFill="1" applyAlignment="1">
      <alignment vertical="center"/>
    </xf>
    <xf numFmtId="0" fontId="30" fillId="0" borderId="0" xfId="0" applyFont="1" applyAlignment="1">
      <alignment wrapText="1"/>
    </xf>
    <xf numFmtId="0" fontId="31" fillId="2"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30" fillId="0" borderId="0" xfId="0" applyFont="1" applyAlignment="1">
      <alignment vertical="center"/>
    </xf>
    <xf numFmtId="0" fontId="33" fillId="2" borderId="1" xfId="0" applyFont="1" applyFill="1" applyBorder="1" applyAlignment="1">
      <alignment horizontal="center" vertical="center" wrapText="1"/>
    </xf>
    <xf numFmtId="14" fontId="33" fillId="2" borderId="1" xfId="0" applyNumberFormat="1" applyFont="1" applyFill="1" applyBorder="1" applyAlignment="1">
      <alignment horizontal="center" vertical="center"/>
    </xf>
    <xf numFmtId="0" fontId="30" fillId="2" borderId="0" xfId="0" applyFont="1" applyFill="1" applyBorder="1" applyAlignment="1">
      <alignment horizontal="center" vertical="center" wrapText="1"/>
    </xf>
    <xf numFmtId="0" fontId="31" fillId="2" borderId="0"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0" fillId="0" borderId="0" xfId="0" applyFont="1" applyAlignment="1">
      <alignment horizontal="center" vertical="center" wrapText="1"/>
    </xf>
    <xf numFmtId="0" fontId="30" fillId="0" borderId="0" xfId="0" applyFont="1" applyFill="1" applyAlignment="1">
      <alignment vertical="center"/>
    </xf>
    <xf numFmtId="0" fontId="30" fillId="4" borderId="0" xfId="0" applyFont="1" applyFill="1" applyAlignment="1">
      <alignment wrapText="1"/>
    </xf>
    <xf numFmtId="0" fontId="30" fillId="0" borderId="0" xfId="0" applyFont="1" applyFill="1" applyAlignment="1">
      <alignment wrapText="1"/>
    </xf>
    <xf numFmtId="9" fontId="30" fillId="0" borderId="1" xfId="0" applyNumberFormat="1" applyFont="1" applyBorder="1" applyAlignment="1" applyProtection="1">
      <alignment horizontal="center" vertical="center" wrapText="1"/>
      <protection locked="0"/>
    </xf>
    <xf numFmtId="14" fontId="30" fillId="0" borderId="1" xfId="0" applyNumberFormat="1" applyFont="1" applyBorder="1" applyAlignment="1" applyProtection="1">
      <alignment horizontal="center" vertical="center" wrapText="1"/>
      <protection locked="0"/>
    </xf>
    <xf numFmtId="0" fontId="30" fillId="0" borderId="1" xfId="0" applyFont="1" applyBorder="1" applyAlignment="1">
      <alignment horizontal="center" vertical="center" wrapText="1"/>
    </xf>
    <xf numFmtId="164" fontId="30" fillId="0" borderId="1" xfId="0" applyNumberFormat="1" applyFont="1" applyBorder="1" applyAlignment="1" applyProtection="1">
      <alignment horizontal="center" vertical="center" wrapText="1"/>
      <protection locked="0"/>
    </xf>
    <xf numFmtId="165" fontId="30" fillId="2" borderId="1" xfId="3" applyNumberFormat="1" applyFont="1" applyFill="1" applyBorder="1" applyAlignment="1" applyProtection="1">
      <alignment horizontal="center" vertical="center" wrapText="1"/>
      <protection locked="0"/>
    </xf>
    <xf numFmtId="10" fontId="30" fillId="2" borderId="1" xfId="5" applyNumberFormat="1" applyFont="1" applyFill="1" applyBorder="1" applyAlignment="1">
      <alignment horizontal="center" vertical="center"/>
    </xf>
    <xf numFmtId="0" fontId="30" fillId="0" borderId="1" xfId="0" applyFont="1" applyBorder="1" applyAlignment="1">
      <alignment horizontal="left" wrapText="1"/>
    </xf>
    <xf numFmtId="10" fontId="30" fillId="0" borderId="1" xfId="5" applyNumberFormat="1" applyFont="1" applyBorder="1" applyAlignment="1">
      <alignment horizontal="center" vertical="center"/>
    </xf>
    <xf numFmtId="0" fontId="30" fillId="0" borderId="1" xfId="0" applyFont="1" applyBorder="1" applyAlignment="1">
      <alignment vertical="center" wrapText="1"/>
    </xf>
    <xf numFmtId="9" fontId="30" fillId="0" borderId="1" xfId="5" applyNumberFormat="1" applyFont="1" applyBorder="1" applyAlignment="1">
      <alignment horizontal="center" vertical="center"/>
    </xf>
    <xf numFmtId="0" fontId="30" fillId="0" borderId="1" xfId="0" applyFont="1" applyBorder="1" applyAlignment="1">
      <alignment horizontal="left" vertical="center" wrapText="1"/>
    </xf>
    <xf numFmtId="9" fontId="30" fillId="0" borderId="11" xfId="0" applyNumberFormat="1" applyFont="1" applyBorder="1" applyAlignment="1" applyProtection="1">
      <alignment horizontal="center" vertical="center" wrapText="1"/>
      <protection locked="0"/>
    </xf>
    <xf numFmtId="14" fontId="30" fillId="0" borderId="11" xfId="0" applyNumberFormat="1" applyFont="1" applyBorder="1" applyAlignment="1" applyProtection="1">
      <alignment horizontal="center" vertical="center" wrapText="1"/>
      <protection locked="0"/>
    </xf>
    <xf numFmtId="0" fontId="30" fillId="0" borderId="11" xfId="0" applyFont="1" applyBorder="1" applyAlignment="1">
      <alignment horizontal="center" vertical="center" wrapText="1"/>
    </xf>
    <xf numFmtId="164" fontId="30" fillId="0" borderId="11" xfId="0" applyNumberFormat="1" applyFont="1" applyBorder="1" applyAlignment="1" applyProtection="1">
      <alignment horizontal="center" vertical="center" wrapText="1"/>
      <protection locked="0"/>
    </xf>
    <xf numFmtId="165" fontId="30" fillId="2" borderId="11" xfId="3" applyNumberFormat="1" applyFont="1" applyFill="1" applyBorder="1" applyAlignment="1" applyProtection="1">
      <alignment horizontal="center" vertical="center" wrapText="1"/>
      <protection locked="0"/>
    </xf>
    <xf numFmtId="44" fontId="30" fillId="0" borderId="0" xfId="3" applyFont="1" applyAlignment="1">
      <alignment wrapText="1"/>
    </xf>
    <xf numFmtId="9" fontId="31" fillId="0" borderId="9" xfId="0" applyNumberFormat="1" applyFont="1" applyBorder="1" applyAlignment="1" applyProtection="1">
      <alignment horizontal="center" vertical="center" wrapText="1"/>
      <protection locked="0"/>
    </xf>
    <xf numFmtId="165" fontId="31" fillId="0" borderId="9" xfId="3" applyNumberFormat="1" applyFont="1" applyBorder="1" applyAlignment="1" applyProtection="1">
      <alignment horizontal="center" vertical="center" wrapText="1"/>
      <protection locked="0"/>
    </xf>
    <xf numFmtId="0" fontId="30" fillId="2" borderId="9" xfId="0" applyFont="1" applyFill="1" applyBorder="1"/>
    <xf numFmtId="44" fontId="31" fillId="2" borderId="9" xfId="0" applyNumberFormat="1" applyFont="1" applyFill="1" applyBorder="1" applyAlignment="1">
      <alignment vertical="center"/>
    </xf>
    <xf numFmtId="10" fontId="31" fillId="2" borderId="9" xfId="0" applyNumberFormat="1" applyFont="1" applyFill="1" applyBorder="1" applyAlignment="1">
      <alignment horizontal="center" vertical="center"/>
    </xf>
    <xf numFmtId="0" fontId="30" fillId="0" borderId="0" xfId="0" applyFont="1" applyBorder="1" applyAlignment="1">
      <alignment vertical="center"/>
    </xf>
    <xf numFmtId="0" fontId="30" fillId="2" borderId="0" xfId="0" applyFont="1" applyFill="1" applyAlignment="1">
      <alignment horizontal="center" vertical="center" wrapText="1"/>
    </xf>
    <xf numFmtId="0" fontId="31" fillId="2" borderId="0" xfId="0" applyFont="1" applyFill="1" applyBorder="1" applyAlignment="1">
      <alignment horizontal="center" vertical="center" wrapText="1"/>
    </xf>
    <xf numFmtId="165" fontId="30" fillId="0" borderId="1" xfId="3" applyNumberFormat="1" applyFont="1" applyBorder="1" applyAlignment="1" applyProtection="1">
      <alignment horizontal="center" vertical="center" wrapText="1"/>
      <protection locked="0"/>
    </xf>
    <xf numFmtId="6" fontId="30" fillId="0" borderId="11" xfId="3" applyNumberFormat="1" applyFont="1" applyFill="1" applyBorder="1" applyAlignment="1" applyProtection="1">
      <alignment horizontal="center" vertical="center" wrapText="1"/>
      <protection locked="0"/>
    </xf>
    <xf numFmtId="9" fontId="30" fillId="0" borderId="1" xfId="5" applyFont="1" applyBorder="1" applyAlignment="1">
      <alignment horizontal="center" vertical="center" wrapText="1"/>
    </xf>
    <xf numFmtId="44" fontId="30" fillId="2" borderId="1" xfId="3" applyFont="1" applyFill="1" applyBorder="1" applyAlignment="1">
      <alignment vertical="center"/>
    </xf>
    <xf numFmtId="6" fontId="30" fillId="2" borderId="11" xfId="3" applyNumberFormat="1" applyFont="1" applyFill="1" applyBorder="1" applyAlignment="1" applyProtection="1">
      <alignment horizontal="center" vertical="center" wrapText="1"/>
      <protection locked="0"/>
    </xf>
    <xf numFmtId="6" fontId="30" fillId="2" borderId="1" xfId="3" applyNumberFormat="1" applyFont="1" applyFill="1" applyBorder="1" applyAlignment="1" applyProtection="1">
      <alignment horizontal="center" vertical="center" wrapText="1"/>
      <protection locked="0"/>
    </xf>
    <xf numFmtId="44" fontId="30" fillId="0" borderId="1" xfId="3" applyFont="1" applyBorder="1" applyAlignment="1" applyProtection="1">
      <alignment horizontal="center" vertical="center" wrapText="1"/>
      <protection locked="0"/>
    </xf>
    <xf numFmtId="0" fontId="31" fillId="0" borderId="11" xfId="0" applyFont="1" applyBorder="1" applyAlignment="1" applyProtection="1">
      <alignment horizontal="center" vertical="center" wrapText="1"/>
      <protection locked="0"/>
    </xf>
    <xf numFmtId="9" fontId="25" fillId="0" borderId="11" xfId="0" applyNumberFormat="1" applyFont="1" applyBorder="1" applyAlignment="1" applyProtection="1">
      <alignment horizontal="center" vertical="center" wrapText="1"/>
      <protection locked="0"/>
    </xf>
    <xf numFmtId="14" fontId="25" fillId="0" borderId="11" xfId="0" applyNumberFormat="1"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164" fontId="25" fillId="0" borderId="11" xfId="0" applyNumberFormat="1" applyFont="1" applyBorder="1" applyAlignment="1" applyProtection="1">
      <alignment horizontal="center" vertical="center" wrapText="1"/>
      <protection locked="0"/>
    </xf>
    <xf numFmtId="44" fontId="25" fillId="0" borderId="11" xfId="3" applyFont="1" applyBorder="1" applyAlignment="1" applyProtection="1">
      <alignment horizontal="center" vertical="center" wrapText="1"/>
      <protection locked="0"/>
    </xf>
    <xf numFmtId="6" fontId="25" fillId="2" borderId="11" xfId="3" applyNumberFormat="1" applyFont="1" applyFill="1" applyBorder="1" applyAlignment="1" applyProtection="1">
      <alignment horizontal="center" vertical="center" wrapText="1"/>
      <protection locked="0"/>
    </xf>
    <xf numFmtId="0" fontId="30" fillId="2" borderId="0" xfId="0" applyFont="1" applyFill="1" applyBorder="1" applyAlignment="1">
      <alignment horizontal="justify" vertical="center" wrapText="1"/>
    </xf>
    <xf numFmtId="44" fontId="30" fillId="2" borderId="0" xfId="3" applyFont="1" applyFill="1" applyBorder="1" applyAlignment="1">
      <alignment vertical="center"/>
    </xf>
    <xf numFmtId="0" fontId="30" fillId="2" borderId="0" xfId="0" applyFont="1" applyFill="1" applyBorder="1"/>
    <xf numFmtId="165" fontId="30" fillId="0" borderId="11" xfId="3" applyNumberFormat="1" applyFont="1" applyBorder="1" applyAlignment="1" applyProtection="1">
      <alignment horizontal="center" vertical="center" wrapText="1"/>
      <protection locked="0"/>
    </xf>
    <xf numFmtId="44" fontId="30" fillId="0" borderId="11" xfId="3" applyFont="1" applyFill="1" applyBorder="1" applyAlignment="1" applyProtection="1">
      <alignment horizontal="center" vertical="center" wrapText="1"/>
      <protection locked="0"/>
    </xf>
    <xf numFmtId="165" fontId="25" fillId="2" borderId="1" xfId="3" applyNumberFormat="1" applyFont="1" applyFill="1" applyBorder="1" applyAlignment="1" applyProtection="1">
      <alignment horizontal="center" vertical="center" wrapText="1"/>
      <protection locked="0"/>
    </xf>
    <xf numFmtId="44" fontId="30" fillId="0" borderId="1" xfId="3" applyFont="1" applyBorder="1" applyAlignment="1">
      <alignment vertical="center"/>
    </xf>
    <xf numFmtId="0" fontId="25" fillId="0" borderId="1" xfId="0" applyFont="1" applyFill="1" applyBorder="1" applyAlignment="1">
      <alignment vertical="center" wrapText="1"/>
    </xf>
    <xf numFmtId="0" fontId="30" fillId="0" borderId="1" xfId="0" applyFont="1" applyFill="1" applyBorder="1" applyAlignment="1">
      <alignment vertical="center" wrapText="1"/>
    </xf>
    <xf numFmtId="0" fontId="25" fillId="0" borderId="1" xfId="0" applyFont="1" applyBorder="1" applyAlignment="1" applyProtection="1">
      <alignment horizontal="center" vertical="center" wrapText="1"/>
      <protection locked="0"/>
    </xf>
    <xf numFmtId="164" fontId="25" fillId="0" borderId="1" xfId="0" applyNumberFormat="1" applyFont="1" applyBorder="1" applyAlignment="1" applyProtection="1">
      <alignment horizontal="center" vertical="center" wrapText="1"/>
      <protection locked="0"/>
    </xf>
    <xf numFmtId="0" fontId="25" fillId="0" borderId="1" xfId="0" applyFont="1" applyBorder="1" applyAlignment="1">
      <alignment vertical="center" wrapText="1"/>
    </xf>
    <xf numFmtId="0" fontId="30" fillId="0" borderId="11" xfId="0" applyFont="1" applyBorder="1" applyAlignment="1" applyProtection="1">
      <alignment horizontal="center" vertical="center" wrapText="1"/>
      <protection locked="0"/>
    </xf>
    <xf numFmtId="9" fontId="30" fillId="2" borderId="9" xfId="0" applyNumberFormat="1" applyFont="1" applyFill="1" applyBorder="1" applyAlignment="1" applyProtection="1">
      <alignment horizontal="center" vertical="center" wrapText="1"/>
      <protection locked="0"/>
    </xf>
    <xf numFmtId="165" fontId="31" fillId="2" borderId="9" xfId="3" applyNumberFormat="1" applyFont="1" applyFill="1" applyBorder="1" applyAlignment="1" applyProtection="1">
      <alignment horizontal="center" vertical="center" wrapText="1"/>
      <protection locked="0"/>
    </xf>
    <xf numFmtId="44" fontId="31" fillId="2" borderId="9" xfId="3" applyFont="1" applyFill="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9" fontId="30" fillId="0" borderId="1" xfId="0" applyNumberFormat="1" applyFont="1" applyBorder="1" applyAlignment="1">
      <alignment horizontal="center" vertical="center" wrapText="1"/>
    </xf>
    <xf numFmtId="14" fontId="30" fillId="2" borderId="1" xfId="0" applyNumberFormat="1" applyFont="1" applyFill="1" applyBorder="1" applyAlignment="1" applyProtection="1">
      <alignment horizontal="center" vertical="center" wrapText="1"/>
      <protection locked="0"/>
    </xf>
    <xf numFmtId="165" fontId="30" fillId="0" borderId="1" xfId="3" applyNumberFormat="1" applyFont="1" applyFill="1" applyBorder="1" applyAlignment="1" applyProtection="1">
      <alignment horizontal="center" vertical="center" wrapText="1"/>
      <protection locked="0"/>
    </xf>
    <xf numFmtId="0" fontId="30" fillId="0" borderId="0" xfId="0" applyFont="1" applyBorder="1" applyAlignment="1">
      <alignment horizontal="center" vertical="center" wrapText="1"/>
    </xf>
    <xf numFmtId="0" fontId="30" fillId="0" borderId="1" xfId="0" applyFont="1" applyBorder="1" applyAlignment="1">
      <alignment horizontal="justify" vertical="center" wrapText="1"/>
    </xf>
    <xf numFmtId="0" fontId="30" fillId="0" borderId="1" xfId="0" applyFont="1" applyBorder="1" applyAlignment="1">
      <alignment wrapText="1"/>
    </xf>
    <xf numFmtId="165" fontId="30" fillId="0" borderId="1" xfId="0" applyNumberFormat="1" applyFont="1" applyBorder="1" applyAlignment="1">
      <alignment horizontal="justify" vertical="center" wrapText="1"/>
    </xf>
    <xf numFmtId="0" fontId="30" fillId="0" borderId="1" xfId="0" applyFont="1" applyBorder="1"/>
    <xf numFmtId="0" fontId="30" fillId="0" borderId="0" xfId="0" applyFont="1" applyAlignment="1">
      <alignment horizontal="center" vertical="center"/>
    </xf>
    <xf numFmtId="165" fontId="30" fillId="2" borderId="0" xfId="0" applyNumberFormat="1" applyFont="1" applyFill="1" applyAlignment="1">
      <alignment wrapText="1"/>
    </xf>
    <xf numFmtId="44" fontId="30" fillId="2" borderId="0" xfId="0" applyNumberFormat="1" applyFont="1" applyFill="1" applyAlignment="1">
      <alignment wrapText="1"/>
    </xf>
    <xf numFmtId="10" fontId="30" fillId="2" borderId="0" xfId="0" applyNumberFormat="1" applyFont="1" applyFill="1" applyAlignment="1">
      <alignment wrapText="1"/>
    </xf>
    <xf numFmtId="0" fontId="30" fillId="2" borderId="0" xfId="0" applyFont="1" applyFill="1" applyBorder="1" applyAlignment="1">
      <alignment horizontal="center" vertical="center"/>
    </xf>
    <xf numFmtId="0" fontId="30" fillId="2" borderId="0" xfId="0" applyFont="1" applyFill="1" applyBorder="1" applyAlignment="1">
      <alignment wrapText="1"/>
    </xf>
    <xf numFmtId="9" fontId="31" fillId="0" borderId="1" xfId="0" applyNumberFormat="1" applyFont="1" applyBorder="1" applyAlignment="1" applyProtection="1">
      <alignment horizontal="center" vertical="center" wrapText="1"/>
      <protection locked="0"/>
    </xf>
    <xf numFmtId="165" fontId="31" fillId="0" borderId="1" xfId="3" applyNumberFormat="1" applyFont="1" applyBorder="1" applyAlignment="1" applyProtection="1">
      <alignment vertical="center" wrapText="1"/>
      <protection locked="0"/>
    </xf>
    <xf numFmtId="44" fontId="31" fillId="0" borderId="0" xfId="3" applyFont="1" applyBorder="1" applyAlignment="1">
      <alignment horizontal="center" vertical="center" wrapText="1"/>
    </xf>
    <xf numFmtId="165" fontId="31" fillId="2" borderId="0" xfId="0" applyNumberFormat="1" applyFont="1" applyFill="1" applyBorder="1" applyAlignment="1">
      <alignment horizontal="center" vertical="center" wrapText="1"/>
    </xf>
    <xf numFmtId="44" fontId="31" fillId="0" borderId="1" xfId="0" applyNumberFormat="1" applyFont="1" applyBorder="1" applyAlignment="1" applyProtection="1">
      <alignment horizontal="center" vertical="center" wrapText="1"/>
      <protection locked="0"/>
    </xf>
    <xf numFmtId="10" fontId="31" fillId="0" borderId="1" xfId="0" applyNumberFormat="1" applyFont="1" applyBorder="1" applyAlignment="1" applyProtection="1">
      <alignment horizontal="center" vertical="center" wrapText="1"/>
      <protection locked="0"/>
    </xf>
    <xf numFmtId="0" fontId="30" fillId="2" borderId="10" xfId="0" applyFont="1" applyFill="1" applyBorder="1"/>
    <xf numFmtId="0" fontId="30" fillId="2" borderId="14" xfId="0" applyFont="1" applyFill="1" applyBorder="1" applyAlignment="1" applyProtection="1">
      <alignment horizontal="center" vertical="center" wrapText="1"/>
      <protection locked="0"/>
    </xf>
    <xf numFmtId="0" fontId="30" fillId="2" borderId="0" xfId="0" applyFont="1" applyFill="1" applyBorder="1" applyAlignment="1" applyProtection="1">
      <alignment horizontal="center" vertical="center" wrapText="1"/>
      <protection locked="0"/>
    </xf>
    <xf numFmtId="0" fontId="30" fillId="2" borderId="15" xfId="0" applyFont="1" applyFill="1" applyBorder="1" applyAlignment="1">
      <alignment wrapText="1"/>
    </xf>
    <xf numFmtId="0" fontId="31" fillId="2" borderId="14" xfId="0" applyFont="1" applyFill="1" applyBorder="1" applyAlignment="1" applyProtection="1">
      <alignment horizontal="center" vertical="center" wrapText="1"/>
    </xf>
    <xf numFmtId="0" fontId="30" fillId="2" borderId="15" xfId="0" applyFont="1" applyFill="1" applyBorder="1" applyAlignment="1">
      <alignment horizontal="center" vertical="center" wrapText="1"/>
    </xf>
    <xf numFmtId="0" fontId="33" fillId="2" borderId="0" xfId="0" applyFont="1" applyFill="1" applyBorder="1" applyAlignment="1" applyProtection="1">
      <alignment vertical="center" wrapText="1"/>
    </xf>
    <xf numFmtId="0" fontId="31" fillId="2" borderId="15"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30" fillId="2" borderId="0" xfId="0" applyFont="1" applyFill="1" applyBorder="1" applyAlignment="1" applyProtection="1">
      <alignment horizontal="center" vertical="center" wrapText="1"/>
    </xf>
    <xf numFmtId="0" fontId="31" fillId="2" borderId="6" xfId="0" applyFont="1" applyFill="1" applyBorder="1" applyAlignment="1" applyProtection="1">
      <alignment horizontal="center" vertical="center" wrapText="1"/>
    </xf>
    <xf numFmtId="0" fontId="33" fillId="2" borderId="15" xfId="0" applyFont="1" applyFill="1" applyBorder="1" applyAlignment="1" applyProtection="1">
      <alignment horizontal="center" vertical="center" wrapText="1"/>
    </xf>
    <xf numFmtId="165" fontId="30" fillId="2" borderId="0" xfId="0" applyNumberFormat="1" applyFont="1" applyFill="1" applyAlignment="1">
      <alignment horizontal="center" vertical="center" wrapText="1"/>
    </xf>
    <xf numFmtId="0" fontId="30" fillId="0" borderId="0" xfId="0" applyFont="1" applyBorder="1" applyAlignment="1">
      <alignment wrapText="1"/>
    </xf>
    <xf numFmtId="0" fontId="30" fillId="2" borderId="0" xfId="0" applyFont="1" applyFill="1" applyBorder="1" applyAlignment="1" applyProtection="1">
      <alignment vertical="center" wrapText="1"/>
    </xf>
    <xf numFmtId="0" fontId="30" fillId="2" borderId="0" xfId="0" applyFont="1" applyFill="1" applyBorder="1" applyAlignment="1">
      <alignment vertical="center"/>
    </xf>
    <xf numFmtId="0" fontId="30" fillId="2" borderId="6" xfId="0" applyFont="1" applyFill="1" applyBorder="1" applyAlignment="1" applyProtection="1">
      <alignment vertical="center" wrapText="1"/>
      <protection locked="0"/>
    </xf>
    <xf numFmtId="0" fontId="31" fillId="2" borderId="6" xfId="0" applyFont="1" applyFill="1" applyBorder="1" applyAlignment="1" applyProtection="1">
      <alignment horizontal="center" vertical="center" wrapText="1"/>
      <protection locked="0"/>
    </xf>
    <xf numFmtId="0" fontId="31" fillId="2" borderId="6" xfId="0" applyFont="1" applyFill="1" applyBorder="1" applyAlignment="1">
      <alignment horizontal="center" vertical="center" wrapText="1"/>
    </xf>
    <xf numFmtId="0" fontId="30" fillId="2" borderId="6" xfId="0" applyFont="1" applyFill="1" applyBorder="1" applyAlignment="1">
      <alignment wrapText="1"/>
    </xf>
    <xf numFmtId="0" fontId="30" fillId="2" borderId="6" xfId="0" applyFont="1" applyFill="1" applyBorder="1" applyAlignment="1">
      <alignment horizontal="center" vertical="center" wrapText="1"/>
    </xf>
    <xf numFmtId="0" fontId="30" fillId="2" borderId="6" xfId="0" applyFont="1" applyFill="1" applyBorder="1" applyAlignment="1" applyProtection="1">
      <alignment horizontal="center" vertical="center" wrapText="1"/>
    </xf>
    <xf numFmtId="0" fontId="30" fillId="2" borderId="5" xfId="0" applyFont="1" applyFill="1" applyBorder="1" applyAlignment="1" applyProtection="1">
      <alignment horizontal="center" vertical="center" wrapText="1"/>
      <protection locked="0"/>
    </xf>
    <xf numFmtId="0" fontId="30" fillId="2" borderId="7" xfId="0" applyFont="1" applyFill="1" applyBorder="1" applyAlignment="1">
      <alignment wrapText="1"/>
    </xf>
    <xf numFmtId="0" fontId="30" fillId="2" borderId="5" xfId="0" applyFont="1" applyFill="1" applyBorder="1" applyAlignment="1" applyProtection="1">
      <alignment horizontal="center" vertical="center" wrapText="1"/>
    </xf>
    <xf numFmtId="0" fontId="30" fillId="2" borderId="7" xfId="0" applyFont="1" applyFill="1" applyBorder="1" applyAlignment="1">
      <alignment horizontal="center" vertical="center" wrapText="1"/>
    </xf>
    <xf numFmtId="0" fontId="30" fillId="0" borderId="6" xfId="0" applyFont="1" applyBorder="1" applyAlignment="1">
      <alignment wrapText="1"/>
    </xf>
    <xf numFmtId="0" fontId="30" fillId="2" borderId="6" xfId="0" applyFont="1" applyFill="1" applyBorder="1" applyAlignment="1">
      <alignment horizontal="center" vertical="center"/>
    </xf>
    <xf numFmtId="0" fontId="31" fillId="2" borderId="6" xfId="0" applyFont="1" applyFill="1" applyBorder="1" applyAlignment="1" applyProtection="1">
      <alignment vertical="center" wrapText="1"/>
      <protection locked="0"/>
    </xf>
    <xf numFmtId="0" fontId="33" fillId="2" borderId="7" xfId="0" applyFont="1" applyFill="1" applyBorder="1" applyAlignment="1" applyProtection="1">
      <alignment horizontal="center" vertical="center" wrapText="1"/>
    </xf>
    <xf numFmtId="9" fontId="31" fillId="2" borderId="0" xfId="5" applyFont="1" applyFill="1" applyBorder="1" applyAlignment="1">
      <alignment horizontal="center" vertical="center"/>
    </xf>
    <xf numFmtId="165" fontId="30" fillId="2" borderId="0" xfId="3" applyNumberFormat="1" applyFont="1" applyFill="1" applyBorder="1" applyAlignment="1">
      <alignment vertical="center"/>
    </xf>
    <xf numFmtId="165" fontId="26" fillId="2" borderId="0" xfId="3" applyNumberFormat="1" applyFont="1" applyFill="1" applyBorder="1" applyAlignment="1" applyProtection="1">
      <alignment horizontal="center" vertical="center" wrapText="1"/>
      <protection locked="0"/>
    </xf>
    <xf numFmtId="9" fontId="31" fillId="2" borderId="0"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horizontal="center" vertical="top"/>
    </xf>
    <xf numFmtId="0" fontId="33" fillId="2" borderId="0" xfId="0" applyFont="1" applyFill="1" applyBorder="1" applyAlignment="1" applyProtection="1">
      <alignment vertical="center"/>
    </xf>
    <xf numFmtId="0" fontId="31" fillId="2" borderId="0" xfId="0" applyFont="1" applyFill="1" applyBorder="1" applyAlignment="1" applyProtection="1">
      <alignment horizontal="left" vertical="top"/>
    </xf>
    <xf numFmtId="0" fontId="30" fillId="2" borderId="0" xfId="0" applyFont="1" applyFill="1" applyBorder="1" applyAlignment="1" applyProtection="1">
      <alignment horizontal="center"/>
    </xf>
    <xf numFmtId="0" fontId="26" fillId="2" borderId="0" xfId="0" applyFont="1" applyFill="1" applyBorder="1" applyAlignment="1" applyProtection="1">
      <alignment vertical="center" wrapText="1"/>
    </xf>
    <xf numFmtId="0" fontId="33" fillId="2" borderId="0" xfId="0" applyFont="1" applyFill="1" applyBorder="1" applyAlignment="1" applyProtection="1">
      <alignment horizontal="center" vertical="center"/>
    </xf>
    <xf numFmtId="0" fontId="25" fillId="2" borderId="0" xfId="0" applyFont="1" applyFill="1" applyBorder="1" applyProtection="1"/>
    <xf numFmtId="0" fontId="30" fillId="2" borderId="0" xfId="0" applyFont="1" applyFill="1" applyBorder="1" applyProtection="1"/>
    <xf numFmtId="0" fontId="30" fillId="2" borderId="0" xfId="0" applyFont="1" applyFill="1" applyBorder="1" applyAlignment="1" applyProtection="1">
      <alignment vertical="center" wrapText="1"/>
      <protection locked="0"/>
    </xf>
    <xf numFmtId="44" fontId="31" fillId="2" borderId="0" xfId="0" applyNumberFormat="1" applyFont="1" applyFill="1" applyBorder="1" applyAlignment="1">
      <alignment vertical="center"/>
    </xf>
    <xf numFmtId="9" fontId="31" fillId="2" borderId="0" xfId="0" applyNumberFormat="1" applyFont="1" applyFill="1" applyBorder="1" applyAlignment="1">
      <alignment horizontal="center" vertical="center"/>
    </xf>
    <xf numFmtId="165" fontId="31" fillId="2" borderId="0" xfId="3" applyNumberFormat="1" applyFont="1" applyFill="1" applyBorder="1" applyAlignment="1" applyProtection="1">
      <alignment horizontal="center" vertical="center" wrapText="1"/>
      <protection locked="0"/>
    </xf>
    <xf numFmtId="9" fontId="31" fillId="2" borderId="0" xfId="5" applyFont="1" applyFill="1" applyBorder="1" applyAlignment="1" applyProtection="1">
      <alignment horizontal="center" vertical="center" wrapText="1"/>
      <protection locked="0"/>
    </xf>
    <xf numFmtId="0" fontId="31" fillId="2" borderId="0" xfId="0" applyFont="1" applyFill="1" applyBorder="1" applyAlignment="1" applyProtection="1">
      <alignment horizontal="left" vertical="center"/>
    </xf>
    <xf numFmtId="0" fontId="30" fillId="0" borderId="0" xfId="0" applyFont="1" applyBorder="1"/>
    <xf numFmtId="0" fontId="30" fillId="0" borderId="0" xfId="0" applyFont="1"/>
    <xf numFmtId="169" fontId="30" fillId="0" borderId="0" xfId="4" applyNumberFormat="1" applyFont="1" applyAlignment="1">
      <alignment vertical="center"/>
    </xf>
    <xf numFmtId="168" fontId="30" fillId="0" borderId="0" xfId="4" applyNumberFormat="1" applyFont="1" applyAlignment="1">
      <alignment vertical="center"/>
    </xf>
    <xf numFmtId="0" fontId="34" fillId="0" borderId="0" xfId="0" applyFont="1" applyAlignment="1">
      <alignment horizontal="center" vertical="center" wrapText="1"/>
    </xf>
    <xf numFmtId="0" fontId="34" fillId="0" borderId="0" xfId="0" applyFont="1" applyAlignment="1">
      <alignment vertical="center"/>
    </xf>
    <xf numFmtId="0" fontId="34" fillId="0" borderId="0" xfId="0" applyFont="1" applyAlignment="1">
      <alignment wrapText="1"/>
    </xf>
    <xf numFmtId="0" fontId="26" fillId="2" borderId="6" xfId="0" applyFont="1" applyFill="1" applyBorder="1" applyAlignment="1" applyProtection="1">
      <alignment horizontal="center" vertical="center" wrapText="1"/>
      <protection locked="0"/>
    </xf>
    <xf numFmtId="0" fontId="1" fillId="0" borderId="1" xfId="1" applyFont="1" applyBorder="1" applyAlignment="1">
      <alignment horizontal="center"/>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5" fillId="3"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7" fillId="0" borderId="8" xfId="1" applyFont="1" applyBorder="1" applyAlignment="1" applyProtection="1">
      <alignment horizontal="justify" vertical="center" wrapText="1"/>
      <protection locked="0"/>
    </xf>
    <xf numFmtId="0" fontId="7" fillId="0" borderId="9" xfId="1" applyFont="1" applyBorder="1" applyAlignment="1" applyProtection="1">
      <alignment horizontal="justify" vertical="center" wrapText="1"/>
      <protection locked="0"/>
    </xf>
    <xf numFmtId="0" fontId="7" fillId="0" borderId="10" xfId="1" applyFont="1" applyBorder="1" applyAlignment="1" applyProtection="1">
      <alignment horizontal="justify" vertical="center" wrapText="1"/>
      <protection locked="0"/>
    </xf>
    <xf numFmtId="0" fontId="6" fillId="0" borderId="8" xfId="1" applyFont="1" applyBorder="1" applyAlignment="1">
      <alignment horizontal="left" vertical="center" wrapText="1"/>
    </xf>
    <xf numFmtId="0" fontId="6" fillId="0" borderId="10" xfId="1" applyFont="1" applyBorder="1" applyAlignment="1">
      <alignment horizontal="left" vertical="center" wrapText="1"/>
    </xf>
    <xf numFmtId="0" fontId="6" fillId="0" borderId="9" xfId="1" applyFont="1" applyBorder="1" applyAlignment="1">
      <alignment horizontal="left" vertical="center" wrapText="1"/>
    </xf>
    <xf numFmtId="0" fontId="18" fillId="0" borderId="8" xfId="1" applyFont="1" applyBorder="1" applyAlignment="1" applyProtection="1">
      <alignment horizontal="justify" vertical="center" wrapText="1"/>
      <protection locked="0"/>
    </xf>
    <xf numFmtId="0" fontId="18" fillId="0" borderId="9" xfId="1" applyFont="1" applyBorder="1" applyAlignment="1" applyProtection="1">
      <alignment horizontal="justify" vertical="center" wrapText="1"/>
      <protection locked="0"/>
    </xf>
    <xf numFmtId="0" fontId="18" fillId="0" borderId="10" xfId="1" applyFont="1" applyBorder="1" applyAlignment="1" applyProtection="1">
      <alignment horizontal="justify" vertical="center" wrapText="1"/>
      <protection locked="0"/>
    </xf>
    <xf numFmtId="0" fontId="18" fillId="0" borderId="8" xfId="1" applyFont="1" applyBorder="1" applyAlignment="1" applyProtection="1">
      <alignment horizontal="left" vertical="center" wrapText="1"/>
      <protection locked="0"/>
    </xf>
    <xf numFmtId="0" fontId="18" fillId="0" borderId="9" xfId="1" applyFont="1" applyBorder="1" applyAlignment="1" applyProtection="1">
      <alignment horizontal="left" vertical="center" wrapText="1"/>
      <protection locked="0"/>
    </xf>
    <xf numFmtId="0" fontId="18" fillId="0" borderId="10" xfId="1" applyFont="1" applyBorder="1" applyAlignment="1" applyProtection="1">
      <alignment horizontal="left" vertical="center" wrapText="1"/>
      <protection locked="0"/>
    </xf>
    <xf numFmtId="0" fontId="31" fillId="3" borderId="11" xfId="0" applyFont="1" applyFill="1" applyBorder="1" applyAlignment="1">
      <alignment horizontal="center" vertical="center" wrapText="1"/>
    </xf>
    <xf numFmtId="0" fontId="31" fillId="3" borderId="12" xfId="0" applyFont="1" applyFill="1" applyBorder="1" applyAlignment="1">
      <alignment horizontal="center" vertical="center" wrapText="1"/>
    </xf>
    <xf numFmtId="0" fontId="31" fillId="3" borderId="13" xfId="0" applyFont="1" applyFill="1" applyBorder="1" applyAlignment="1">
      <alignment horizontal="center" vertical="center" wrapText="1"/>
    </xf>
    <xf numFmtId="9" fontId="30" fillId="0" borderId="1" xfId="0" applyNumberFormat="1" applyFont="1" applyBorder="1" applyAlignment="1" applyProtection="1">
      <alignment horizontal="justify" vertical="center" wrapText="1"/>
      <protection locked="0"/>
    </xf>
    <xf numFmtId="9" fontId="30" fillId="0" borderId="8" xfId="0" applyNumberFormat="1" applyFont="1" applyBorder="1" applyAlignment="1" applyProtection="1">
      <alignment horizontal="justify" vertical="center" wrapText="1"/>
      <protection locked="0"/>
    </xf>
    <xf numFmtId="9" fontId="30" fillId="0" borderId="9" xfId="0" applyNumberFormat="1" applyFont="1" applyBorder="1" applyAlignment="1" applyProtection="1">
      <alignment horizontal="justify" vertical="center" wrapText="1"/>
      <protection locked="0"/>
    </xf>
    <xf numFmtId="9" fontId="30" fillId="0" borderId="10" xfId="0" applyNumberFormat="1" applyFont="1" applyBorder="1" applyAlignment="1" applyProtection="1">
      <alignment horizontal="justify" vertical="center" wrapText="1"/>
      <protection locked="0"/>
    </xf>
    <xf numFmtId="0" fontId="30" fillId="0" borderId="8" xfId="0" applyFont="1" applyFill="1" applyBorder="1" applyAlignment="1">
      <alignment horizontal="center" vertical="center" wrapText="1"/>
    </xf>
    <xf numFmtId="0" fontId="30" fillId="0" borderId="10" xfId="0" applyFont="1" applyFill="1" applyBorder="1" applyAlignment="1">
      <alignment horizontal="center" vertical="center" wrapText="1"/>
    </xf>
    <xf numFmtId="0" fontId="30" fillId="2" borderId="0" xfId="0" applyFont="1" applyFill="1" applyBorder="1" applyAlignment="1">
      <alignment horizontal="center" vertical="center" wrapText="1"/>
    </xf>
    <xf numFmtId="9"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0" xfId="0" applyFont="1" applyBorder="1" applyAlignment="1">
      <alignment horizontal="center" vertical="center" wrapText="1"/>
    </xf>
    <xf numFmtId="9" fontId="30" fillId="2" borderId="0" xfId="0" applyNumberFormat="1" applyFont="1" applyFill="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0" xfId="0" applyFont="1" applyBorder="1" applyAlignment="1">
      <alignment horizontal="center" vertical="center" wrapText="1"/>
    </xf>
    <xf numFmtId="0" fontId="31" fillId="2" borderId="6" xfId="0" applyFont="1" applyFill="1" applyBorder="1" applyAlignment="1">
      <alignment horizontal="center" vertical="center" wrapText="1"/>
    </xf>
    <xf numFmtId="0" fontId="31" fillId="2" borderId="8" xfId="0" applyFont="1" applyFill="1" applyBorder="1" applyAlignment="1">
      <alignment horizontal="center" vertical="center"/>
    </xf>
    <xf numFmtId="0" fontId="31" fillId="2" borderId="9" xfId="0" applyFont="1" applyFill="1" applyBorder="1" applyAlignment="1">
      <alignment horizontal="center" vertical="center"/>
    </xf>
    <xf numFmtId="0" fontId="30" fillId="0" borderId="1" xfId="0" applyFont="1" applyBorder="1" applyAlignment="1">
      <alignment horizontal="center" vertical="center"/>
    </xf>
    <xf numFmtId="0" fontId="30" fillId="2" borderId="0" xfId="0" applyFont="1" applyFill="1" applyBorder="1" applyAlignment="1">
      <alignment horizontal="center" vertical="center"/>
    </xf>
    <xf numFmtId="0" fontId="30" fillId="2" borderId="1" xfId="0" applyFont="1" applyFill="1" applyBorder="1" applyAlignment="1">
      <alignment horizontal="center"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31" fillId="3" borderId="8" xfId="0" applyFont="1" applyFill="1" applyBorder="1" applyAlignment="1">
      <alignment horizontal="center" vertical="center" wrapText="1"/>
    </xf>
    <xf numFmtId="0" fontId="31" fillId="3" borderId="9" xfId="0" applyFont="1" applyFill="1" applyBorder="1" applyAlignment="1">
      <alignment horizontal="center" vertical="center" wrapText="1"/>
    </xf>
    <xf numFmtId="0" fontId="31" fillId="3" borderId="10" xfId="0" applyFont="1" applyFill="1" applyBorder="1" applyAlignment="1">
      <alignment horizontal="center" vertical="center" wrapText="1"/>
    </xf>
    <xf numFmtId="0" fontId="30" fillId="0" borderId="8" xfId="0" applyFont="1" applyBorder="1" applyAlignment="1" applyProtection="1">
      <alignment horizontal="left" vertical="center" wrapText="1"/>
      <protection locked="0"/>
    </xf>
    <xf numFmtId="0" fontId="30" fillId="0" borderId="9" xfId="0" applyFont="1" applyBorder="1" applyAlignment="1" applyProtection="1">
      <alignment horizontal="left" vertical="center" wrapText="1"/>
      <protection locked="0"/>
    </xf>
    <xf numFmtId="0" fontId="30" fillId="0" borderId="10" xfId="0" applyFont="1" applyBorder="1" applyAlignment="1" applyProtection="1">
      <alignment horizontal="left" vertical="center" wrapText="1"/>
      <protection locked="0"/>
    </xf>
    <xf numFmtId="0" fontId="31" fillId="3" borderId="5"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7" xfId="0" applyFont="1" applyFill="1" applyBorder="1" applyAlignment="1">
      <alignment horizontal="center" vertical="center" wrapText="1"/>
    </xf>
    <xf numFmtId="0" fontId="35" fillId="9" borderId="6" xfId="0" applyFont="1" applyFill="1" applyBorder="1" applyAlignment="1">
      <alignment horizontal="center" vertical="center" wrapText="1"/>
    </xf>
    <xf numFmtId="0" fontId="35" fillId="9" borderId="0" xfId="0" applyFont="1" applyFill="1" applyBorder="1" applyAlignment="1">
      <alignment horizontal="center" vertical="center" wrapText="1"/>
    </xf>
    <xf numFmtId="0" fontId="30" fillId="0" borderId="1" xfId="0" applyFont="1" applyBorder="1" applyAlignment="1" applyProtection="1">
      <alignment horizontal="left" vertical="center" wrapText="1"/>
      <protection locked="0"/>
    </xf>
    <xf numFmtId="0" fontId="30" fillId="0" borderId="2" xfId="0" applyFont="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30" fillId="0" borderId="4" xfId="0" applyFont="1" applyBorder="1" applyAlignment="1" applyProtection="1">
      <alignment horizontal="center" vertical="center" wrapText="1"/>
      <protection locked="0"/>
    </xf>
    <xf numFmtId="0" fontId="30" fillId="0" borderId="14" xfId="0" applyFont="1" applyBorder="1" applyAlignment="1" applyProtection="1">
      <alignment horizontal="center" vertical="center" wrapText="1"/>
      <protection locked="0"/>
    </xf>
    <xf numFmtId="0" fontId="30" fillId="0" borderId="0" xfId="0" applyFont="1" applyBorder="1" applyAlignment="1" applyProtection="1">
      <alignment horizontal="center" vertical="center" wrapText="1"/>
      <protection locked="0"/>
    </xf>
    <xf numFmtId="0" fontId="30" fillId="0" borderId="15" xfId="0"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0" fontId="30" fillId="0" borderId="6" xfId="0" applyFont="1" applyBorder="1" applyAlignment="1" applyProtection="1">
      <alignment horizontal="center" vertical="center" wrapText="1"/>
      <protection locked="0"/>
    </xf>
    <xf numFmtId="0" fontId="30" fillId="0" borderId="7" xfId="0" applyFont="1" applyBorder="1" applyAlignment="1" applyProtection="1">
      <alignment horizontal="center" vertical="center" wrapText="1"/>
      <protection locked="0"/>
    </xf>
    <xf numFmtId="9" fontId="30" fillId="0" borderId="9" xfId="0" applyNumberFormat="1" applyFont="1" applyBorder="1" applyAlignment="1" applyProtection="1">
      <alignment horizontal="center" vertical="center" wrapText="1"/>
      <protection locked="0"/>
    </xf>
    <xf numFmtId="0" fontId="31" fillId="0" borderId="9" xfId="0" applyFont="1" applyBorder="1" applyAlignment="1" applyProtection="1">
      <alignment horizontal="center" vertical="center" wrapText="1"/>
      <protection locked="0"/>
    </xf>
    <xf numFmtId="0" fontId="30" fillId="2" borderId="0" xfId="0" applyFont="1" applyFill="1" applyAlignment="1">
      <alignment horizontal="center" vertical="center" wrapText="1"/>
    </xf>
    <xf numFmtId="0" fontId="25" fillId="0" borderId="1" xfId="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31" fillId="3" borderId="1" xfId="0" applyFont="1" applyFill="1" applyBorder="1" applyAlignment="1">
      <alignment horizontal="center" vertical="center" wrapText="1"/>
    </xf>
    <xf numFmtId="9" fontId="25" fillId="0" borderId="8" xfId="0" applyNumberFormat="1" applyFont="1" applyBorder="1" applyAlignment="1" applyProtection="1">
      <alignment horizontal="center" vertical="center" wrapText="1"/>
      <protection locked="0"/>
    </xf>
    <xf numFmtId="9" fontId="25" fillId="0" borderId="9" xfId="0" applyNumberFormat="1" applyFont="1" applyBorder="1" applyAlignment="1" applyProtection="1">
      <alignment horizontal="center" vertical="center" wrapText="1"/>
      <protection locked="0"/>
    </xf>
    <xf numFmtId="9" fontId="25" fillId="0" borderId="10" xfId="0" applyNumberFormat="1" applyFont="1" applyBorder="1" applyAlignment="1" applyProtection="1">
      <alignment horizontal="center" vertical="center" wrapText="1"/>
      <protection locked="0"/>
    </xf>
    <xf numFmtId="44" fontId="30" fillId="0" borderId="9" xfId="3" applyFont="1" applyBorder="1" applyAlignment="1" applyProtection="1">
      <alignment horizontal="center" vertical="center" wrapText="1"/>
      <protection locked="0"/>
    </xf>
    <xf numFmtId="9" fontId="30" fillId="0" borderId="8" xfId="0" applyNumberFormat="1" applyFont="1" applyBorder="1" applyAlignment="1" applyProtection="1">
      <alignment horizontal="center" vertical="center" wrapText="1"/>
      <protection locked="0"/>
    </xf>
    <xf numFmtId="9" fontId="30" fillId="0" borderId="10" xfId="0" applyNumberFormat="1" applyFont="1" applyBorder="1" applyAlignment="1" applyProtection="1">
      <alignment horizontal="center" vertical="center" wrapText="1"/>
      <protection locked="0"/>
    </xf>
    <xf numFmtId="9" fontId="25" fillId="0" borderId="1" xfId="0" applyNumberFormat="1" applyFont="1" applyBorder="1" applyAlignment="1" applyProtection="1">
      <alignment horizontal="center" vertical="center" wrapText="1"/>
      <protection locked="0"/>
    </xf>
    <xf numFmtId="9" fontId="30" fillId="0" borderId="11" xfId="0" applyNumberFormat="1" applyFont="1" applyBorder="1" applyAlignment="1" applyProtection="1">
      <alignment horizontal="justify" vertical="center" wrapText="1"/>
      <protection locked="0"/>
    </xf>
    <xf numFmtId="0" fontId="31" fillId="0" borderId="1" xfId="0" applyFont="1" applyBorder="1" applyAlignment="1">
      <alignment horizontal="center" vertical="center" wrapText="1"/>
    </xf>
    <xf numFmtId="9" fontId="30" fillId="2" borderId="1" xfId="0" applyNumberFormat="1" applyFont="1" applyFill="1" applyBorder="1" applyAlignment="1" applyProtection="1">
      <alignment horizontal="justify" vertical="center" wrapText="1"/>
      <protection locked="0"/>
    </xf>
    <xf numFmtId="14" fontId="30" fillId="0" borderId="11" xfId="0" applyNumberFormat="1" applyFont="1" applyBorder="1" applyAlignment="1" applyProtection="1">
      <alignment horizontal="center" vertical="center" wrapText="1"/>
      <protection locked="0"/>
    </xf>
    <xf numFmtId="14" fontId="30" fillId="0" borderId="13" xfId="0" applyNumberFormat="1" applyFont="1" applyBorder="1" applyAlignment="1" applyProtection="1">
      <alignment horizontal="center" vertical="center" wrapText="1"/>
      <protection locked="0"/>
    </xf>
    <xf numFmtId="164" fontId="30" fillId="0" borderId="11" xfId="0" applyNumberFormat="1" applyFont="1" applyBorder="1" applyAlignment="1" applyProtection="1">
      <alignment horizontal="center" vertical="center" wrapText="1"/>
      <protection locked="0"/>
    </xf>
    <xf numFmtId="164" fontId="30" fillId="0" borderId="12" xfId="0" applyNumberFormat="1" applyFont="1" applyBorder="1" applyAlignment="1" applyProtection="1">
      <alignment horizontal="center" vertical="center" wrapText="1"/>
      <protection locked="0"/>
    </xf>
    <xf numFmtId="164" fontId="30" fillId="0" borderId="13" xfId="0" applyNumberFormat="1" applyFont="1" applyBorder="1" applyAlignment="1" applyProtection="1">
      <alignment horizontal="center" vertical="center" wrapText="1"/>
      <protection locked="0"/>
    </xf>
    <xf numFmtId="0" fontId="31" fillId="2" borderId="9" xfId="0" applyFont="1" applyFill="1" applyBorder="1" applyAlignment="1" applyProtection="1">
      <alignment horizontal="center" vertical="center" wrapText="1"/>
      <protection locked="0"/>
    </xf>
    <xf numFmtId="44" fontId="30" fillId="2" borderId="9" xfId="3" applyFont="1" applyFill="1" applyBorder="1" applyAlignment="1" applyProtection="1">
      <alignment horizontal="center" vertical="center" wrapText="1"/>
      <protection locked="0"/>
    </xf>
    <xf numFmtId="9" fontId="25" fillId="0" borderId="2" xfId="0" applyNumberFormat="1" applyFont="1" applyBorder="1" applyAlignment="1" applyProtection="1">
      <alignment horizontal="justify" vertical="center" wrapText="1"/>
      <protection locked="0"/>
    </xf>
    <xf numFmtId="9" fontId="25" fillId="0" borderId="3" xfId="0" applyNumberFormat="1" applyFont="1" applyBorder="1" applyAlignment="1" applyProtection="1">
      <alignment horizontal="justify" vertical="center" wrapText="1"/>
      <protection locked="0"/>
    </xf>
    <xf numFmtId="9" fontId="25" fillId="0" borderId="4" xfId="0" applyNumberFormat="1" applyFont="1" applyBorder="1" applyAlignment="1" applyProtection="1">
      <alignment horizontal="justify" vertical="center" wrapText="1"/>
      <protection locked="0"/>
    </xf>
    <xf numFmtId="0" fontId="30" fillId="0" borderId="2"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1" fillId="0" borderId="1" xfId="0" applyFont="1" applyBorder="1" applyAlignment="1" applyProtection="1">
      <alignment horizontal="center" vertical="center" wrapText="1"/>
      <protection locked="0"/>
    </xf>
    <xf numFmtId="0" fontId="31" fillId="0" borderId="11"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0" fillId="0" borderId="11" xfId="0" applyFont="1" applyBorder="1" applyAlignment="1" applyProtection="1">
      <alignment horizontal="center" vertical="center" wrapText="1"/>
      <protection locked="0"/>
    </xf>
    <xf numFmtId="0" fontId="30" fillId="0" borderId="8" xfId="0" applyFont="1" applyBorder="1" applyAlignment="1">
      <alignment horizontal="justify" vertical="center" wrapText="1"/>
    </xf>
    <xf numFmtId="0" fontId="30" fillId="0" borderId="9" xfId="0" applyFont="1" applyBorder="1" applyAlignment="1">
      <alignment horizontal="justify" vertical="center" wrapText="1"/>
    </xf>
    <xf numFmtId="0" fontId="30" fillId="0" borderId="10" xfId="0" applyFont="1" applyBorder="1" applyAlignment="1">
      <alignment horizontal="justify" vertical="center" wrapText="1"/>
    </xf>
    <xf numFmtId="0" fontId="31" fillId="3" borderId="3" xfId="0" applyFont="1" applyFill="1" applyBorder="1" applyAlignment="1">
      <alignment horizontal="center" vertical="center" wrapText="1"/>
    </xf>
    <xf numFmtId="9" fontId="25" fillId="0" borderId="11" xfId="0" applyNumberFormat="1" applyFont="1" applyBorder="1" applyAlignment="1" applyProtection="1">
      <alignment horizontal="center" vertical="center" wrapText="1"/>
      <protection locked="0"/>
    </xf>
    <xf numFmtId="0" fontId="30" fillId="0" borderId="8" xfId="0" applyFont="1" applyBorder="1" applyAlignment="1">
      <alignment horizontal="center" vertical="center"/>
    </xf>
    <xf numFmtId="0" fontId="30" fillId="0" borderId="10" xfId="0" applyFont="1" applyBorder="1" applyAlignment="1">
      <alignment horizontal="center" vertical="center"/>
    </xf>
    <xf numFmtId="0" fontId="31" fillId="2" borderId="2" xfId="0" applyFont="1" applyFill="1" applyBorder="1" applyAlignment="1" applyProtection="1">
      <alignment horizontal="left" vertical="center" wrapText="1"/>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0" fontId="30" fillId="2" borderId="6" xfId="0" applyFont="1" applyFill="1" applyBorder="1" applyAlignment="1" applyProtection="1">
      <alignment horizontal="center" vertical="center" wrapText="1"/>
      <protection locked="0"/>
    </xf>
    <xf numFmtId="0" fontId="30" fillId="2" borderId="14" xfId="0" applyFont="1" applyFill="1" applyBorder="1" applyAlignment="1" applyProtection="1">
      <alignment horizontal="center" vertical="center" wrapText="1"/>
    </xf>
    <xf numFmtId="0" fontId="30" fillId="2" borderId="0" xfId="0" applyFont="1" applyFill="1" applyBorder="1" applyAlignment="1" applyProtection="1">
      <alignment horizontal="center" vertical="center" wrapText="1"/>
    </xf>
    <xf numFmtId="0" fontId="31" fillId="2" borderId="14"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31" fillId="2" borderId="2" xfId="0" applyFont="1" applyFill="1" applyBorder="1" applyAlignment="1" applyProtection="1">
      <alignment horizontal="left" vertical="center" wrapText="1"/>
      <protection locked="0"/>
    </xf>
    <xf numFmtId="0" fontId="31" fillId="2" borderId="3" xfId="0" applyFont="1" applyFill="1" applyBorder="1" applyAlignment="1" applyProtection="1">
      <alignment horizontal="left" vertical="center" wrapText="1"/>
      <protection locked="0"/>
    </xf>
    <xf numFmtId="0" fontId="31" fillId="2" borderId="4" xfId="0" applyFont="1" applyFill="1" applyBorder="1" applyAlignment="1" applyProtection="1">
      <alignment horizontal="left" vertical="center" wrapText="1"/>
      <protection locked="0"/>
    </xf>
    <xf numFmtId="0" fontId="36" fillId="2" borderId="0" xfId="0" applyFont="1" applyFill="1" applyBorder="1" applyAlignment="1" applyProtection="1">
      <alignment horizontal="center" vertical="center" wrapText="1"/>
      <protection locked="0"/>
    </xf>
    <xf numFmtId="0" fontId="32" fillId="2" borderId="0" xfId="0" applyFont="1" applyFill="1" applyBorder="1" applyAlignment="1" applyProtection="1">
      <alignment horizontal="center" vertical="center" wrapText="1"/>
      <protection locked="0"/>
    </xf>
    <xf numFmtId="0" fontId="30" fillId="0" borderId="6" xfId="0" applyFont="1" applyBorder="1" applyAlignment="1">
      <alignment horizontal="center" wrapText="1"/>
    </xf>
    <xf numFmtId="0" fontId="32" fillId="2" borderId="6" xfId="0" applyFont="1" applyFill="1" applyBorder="1" applyAlignment="1" applyProtection="1">
      <alignment horizontal="center" vertical="center" wrapText="1"/>
      <protection locked="0"/>
    </xf>
    <xf numFmtId="0" fontId="30" fillId="2" borderId="14" xfId="0" applyFont="1" applyFill="1" applyBorder="1" applyAlignment="1" applyProtection="1">
      <alignment horizontal="center" vertical="center" wrapText="1"/>
      <protection locked="0"/>
    </xf>
    <xf numFmtId="0" fontId="30" fillId="2" borderId="0" xfId="0" applyFont="1" applyFill="1" applyBorder="1" applyAlignment="1" applyProtection="1">
      <alignment horizontal="center" vertical="center" wrapText="1"/>
      <protection locked="0"/>
    </xf>
    <xf numFmtId="0" fontId="31" fillId="2" borderId="6" xfId="0" applyFont="1" applyFill="1" applyBorder="1" applyAlignment="1" applyProtection="1">
      <alignment horizontal="center" vertical="center" wrapText="1"/>
    </xf>
    <xf numFmtId="0" fontId="30" fillId="2" borderId="9" xfId="0" applyFont="1" applyFill="1" applyBorder="1" applyAlignment="1">
      <alignment horizontal="center" vertical="center"/>
    </xf>
    <xf numFmtId="0" fontId="31" fillId="2" borderId="3" xfId="0" applyFont="1" applyFill="1" applyBorder="1" applyAlignment="1" applyProtection="1">
      <alignment horizontal="center" vertical="center" wrapText="1"/>
    </xf>
    <xf numFmtId="0" fontId="31" fillId="2" borderId="0" xfId="0" applyFont="1" applyFill="1" applyBorder="1" applyAlignment="1">
      <alignment horizontal="center" vertical="center"/>
    </xf>
    <xf numFmtId="0" fontId="31" fillId="2" borderId="0" xfId="0" applyFont="1" applyFill="1" applyBorder="1" applyAlignment="1" applyProtection="1">
      <alignment horizontal="center" vertical="center" wrapText="1"/>
      <protection locked="0"/>
    </xf>
    <xf numFmtId="0" fontId="31" fillId="0" borderId="12" xfId="0" applyFont="1" applyBorder="1" applyAlignment="1" applyProtection="1">
      <alignment horizontal="center" vertical="center" wrapText="1"/>
      <protection locked="0"/>
    </xf>
    <xf numFmtId="0" fontId="31" fillId="0" borderId="13" xfId="0" applyFont="1" applyBorder="1" applyAlignment="1" applyProtection="1">
      <alignment horizontal="center" vertical="center" wrapText="1"/>
      <protection locked="0"/>
    </xf>
    <xf numFmtId="0" fontId="26" fillId="2" borderId="9" xfId="0" applyFont="1" applyFill="1" applyBorder="1" applyAlignment="1" applyProtection="1">
      <alignment horizontal="center" vertical="center" wrapText="1"/>
      <protection locked="0"/>
    </xf>
    <xf numFmtId="0" fontId="1" fillId="2" borderId="29" xfId="1" applyFont="1" applyFill="1" applyBorder="1" applyAlignment="1">
      <alignment horizontal="center"/>
    </xf>
    <xf numFmtId="0" fontId="1" fillId="2" borderId="34" xfId="1" applyFont="1" applyFill="1" applyBorder="1" applyAlignment="1">
      <alignment horizontal="center"/>
    </xf>
    <xf numFmtId="0" fontId="2" fillId="2" borderId="35" xfId="1" applyFont="1" applyFill="1" applyBorder="1" applyAlignment="1">
      <alignment horizontal="center" vertical="center" wrapText="1"/>
    </xf>
    <xf numFmtId="0" fontId="2" fillId="2" borderId="20" xfId="1" applyFont="1" applyFill="1" applyBorder="1" applyAlignment="1">
      <alignment horizontal="center" vertical="center" wrapText="1"/>
    </xf>
    <xf numFmtId="0" fontId="2" fillId="2" borderId="21" xfId="1" applyFont="1" applyFill="1" applyBorder="1" applyAlignment="1">
      <alignment horizontal="center" vertical="center" wrapText="1"/>
    </xf>
    <xf numFmtId="0" fontId="4" fillId="2" borderId="35"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21" xfId="1" applyFont="1" applyFill="1" applyBorder="1" applyAlignment="1">
      <alignment horizontal="center" vertical="center" wrapText="1"/>
    </xf>
    <xf numFmtId="0" fontId="26" fillId="2" borderId="2" xfId="0" applyFont="1" applyFill="1" applyBorder="1" applyAlignment="1">
      <alignment horizontal="center" wrapText="1"/>
    </xf>
    <xf numFmtId="0" fontId="26" fillId="2" borderId="3" xfId="0" applyFont="1" applyFill="1" applyBorder="1" applyAlignment="1">
      <alignment horizontal="center" wrapText="1"/>
    </xf>
    <xf numFmtId="0" fontId="26" fillId="2" borderId="4" xfId="0" applyFont="1" applyFill="1" applyBorder="1" applyAlignment="1">
      <alignment horizontal="center" wrapText="1"/>
    </xf>
    <xf numFmtId="0" fontId="26" fillId="2" borderId="5" xfId="0" applyFont="1" applyFill="1" applyBorder="1" applyAlignment="1">
      <alignment horizontal="center" wrapText="1"/>
    </xf>
    <xf numFmtId="0" fontId="26" fillId="2" borderId="6" xfId="0" applyFont="1" applyFill="1" applyBorder="1" applyAlignment="1">
      <alignment horizontal="center" wrapText="1"/>
    </xf>
    <xf numFmtId="0" fontId="26" fillId="2" borderId="7" xfId="0" applyFont="1" applyFill="1" applyBorder="1" applyAlignment="1">
      <alignment horizontal="center" wrapText="1"/>
    </xf>
    <xf numFmtId="0" fontId="1" fillId="2" borderId="36" xfId="1" applyFont="1" applyFill="1" applyBorder="1" applyAlignment="1">
      <alignment horizontal="center"/>
    </xf>
    <xf numFmtId="0" fontId="1" fillId="2" borderId="16" xfId="1" applyFont="1" applyFill="1" applyBorder="1" applyAlignment="1">
      <alignment horizontal="center"/>
    </xf>
    <xf numFmtId="0" fontId="25" fillId="2" borderId="29"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25" fillId="2" borderId="32" xfId="0" applyFont="1" applyFill="1" applyBorder="1" applyAlignment="1">
      <alignment horizontal="center" vertical="center" wrapText="1"/>
    </xf>
    <xf numFmtId="0" fontId="25" fillId="2" borderId="33" xfId="0" applyFont="1" applyFill="1" applyBorder="1" applyAlignment="1">
      <alignment horizontal="center" vertical="center" wrapText="1"/>
    </xf>
    <xf numFmtId="0" fontId="25" fillId="2" borderId="34" xfId="0" applyFont="1" applyFill="1" applyBorder="1" applyAlignment="1">
      <alignment horizontal="center" vertical="center" wrapText="1"/>
    </xf>
    <xf numFmtId="0" fontId="25" fillId="2" borderId="18" xfId="0" applyFont="1" applyFill="1" applyBorder="1" applyAlignment="1">
      <alignment horizontal="center" vertical="center" wrapText="1"/>
    </xf>
    <xf numFmtId="9" fontId="10" fillId="0" borderId="43" xfId="0" applyNumberFormat="1" applyFont="1" applyBorder="1" applyAlignment="1" applyProtection="1">
      <alignment horizontal="center" vertical="center" wrapText="1"/>
      <protection locked="0"/>
    </xf>
    <xf numFmtId="9" fontId="10" fillId="0" borderId="44" xfId="0" applyNumberFormat="1" applyFont="1" applyBorder="1" applyAlignment="1" applyProtection="1">
      <alignment horizontal="center" vertical="center" wrapText="1"/>
      <protection locked="0"/>
    </xf>
    <xf numFmtId="0" fontId="31" fillId="3" borderId="35" xfId="0" applyFont="1" applyFill="1" applyBorder="1" applyAlignment="1">
      <alignment horizontal="center" vertical="center" wrapText="1"/>
    </xf>
    <xf numFmtId="0" fontId="31" fillId="3" borderId="20" xfId="0" applyFont="1" applyFill="1" applyBorder="1" applyAlignment="1">
      <alignment horizontal="center" vertical="center" wrapText="1"/>
    </xf>
    <xf numFmtId="0" fontId="31" fillId="3" borderId="21" xfId="0" applyFont="1" applyFill="1" applyBorder="1" applyAlignment="1">
      <alignment horizontal="center" vertical="center" wrapText="1"/>
    </xf>
    <xf numFmtId="0" fontId="31" fillId="3" borderId="38" xfId="0" applyFont="1" applyFill="1" applyBorder="1" applyAlignment="1">
      <alignment horizontal="center" vertical="center" wrapText="1"/>
    </xf>
    <xf numFmtId="0" fontId="31" fillId="3" borderId="47" xfId="0" applyFont="1" applyFill="1" applyBorder="1" applyAlignment="1">
      <alignment horizontal="center" vertical="center" wrapText="1"/>
    </xf>
    <xf numFmtId="0" fontId="31" fillId="3" borderId="29" xfId="0" applyFont="1" applyFill="1" applyBorder="1" applyAlignment="1">
      <alignment horizontal="center" vertical="center" wrapText="1"/>
    </xf>
    <xf numFmtId="0" fontId="31" fillId="3" borderId="39" xfId="0" applyFont="1" applyFill="1" applyBorder="1" applyAlignment="1">
      <alignment horizontal="center" vertical="center" wrapText="1"/>
    </xf>
    <xf numFmtId="0" fontId="31" fillId="3" borderId="36" xfId="0" applyFont="1" applyFill="1" applyBorder="1" applyAlignment="1">
      <alignment horizontal="center" vertical="center" wrapText="1"/>
    </xf>
    <xf numFmtId="0" fontId="31" fillId="3" borderId="16" xfId="0" applyFont="1" applyFill="1" applyBorder="1" applyAlignment="1">
      <alignment horizontal="center" vertical="center" wrapText="1"/>
    </xf>
    <xf numFmtId="9" fontId="10" fillId="0" borderId="40" xfId="0" applyNumberFormat="1" applyFont="1" applyBorder="1" applyAlignment="1" applyProtection="1">
      <alignment horizontal="center" vertical="center" wrapText="1"/>
      <protection locked="0"/>
    </xf>
    <xf numFmtId="9" fontId="10" fillId="0" borderId="9" xfId="0" applyNumberFormat="1" applyFont="1" applyBorder="1" applyAlignment="1" applyProtection="1">
      <alignment horizontal="center" vertical="center" wrapText="1"/>
      <protection locked="0"/>
    </xf>
    <xf numFmtId="9" fontId="10" fillId="0" borderId="10" xfId="0" applyNumberFormat="1" applyFont="1" applyBorder="1" applyAlignment="1" applyProtection="1">
      <alignment horizontal="center" vertical="center" wrapText="1"/>
      <protection locked="0"/>
    </xf>
    <xf numFmtId="9" fontId="10" fillId="0" borderId="42" xfId="0" applyNumberFormat="1" applyFont="1" applyBorder="1" applyAlignment="1" applyProtection="1">
      <alignment horizontal="center" vertical="center" wrapText="1"/>
      <protection locked="0"/>
    </xf>
    <xf numFmtId="9" fontId="10" fillId="0" borderId="1" xfId="0" applyNumberFormat="1" applyFont="1" applyBorder="1" applyAlignment="1" applyProtection="1">
      <alignment horizontal="center" vertical="center" wrapText="1"/>
      <protection locked="0"/>
    </xf>
    <xf numFmtId="9" fontId="1" fillId="0" borderId="40" xfId="0" applyNumberFormat="1" applyFont="1" applyBorder="1" applyAlignment="1" applyProtection="1">
      <alignment horizontal="center" vertical="center" wrapText="1"/>
      <protection locked="0"/>
    </xf>
    <xf numFmtId="9" fontId="1" fillId="0" borderId="9" xfId="0" applyNumberFormat="1" applyFont="1" applyBorder="1" applyAlignment="1" applyProtection="1">
      <alignment horizontal="center" vertical="center" wrapText="1"/>
      <protection locked="0"/>
    </xf>
    <xf numFmtId="9" fontId="1" fillId="0" borderId="10" xfId="0" applyNumberFormat="1" applyFont="1" applyBorder="1" applyAlignment="1" applyProtection="1">
      <alignment horizontal="center" vertical="center" wrapText="1"/>
      <protection locked="0"/>
    </xf>
  </cellXfs>
  <cellStyles count="7">
    <cellStyle name="Millares" xfId="4" builtinId="3"/>
    <cellStyle name="Millares 2" xfId="6"/>
    <cellStyle name="Moneda" xfId="3" builtinId="4"/>
    <cellStyle name="Normal" xfId="0" builtinId="0"/>
    <cellStyle name="Normal 2 2" xfId="1"/>
    <cellStyle name="Normal 3" xfId="2"/>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1254125</xdr:colOff>
      <xdr:row>3</xdr:row>
      <xdr:rowOff>429953</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1063" y="223838"/>
          <a:ext cx="1111250" cy="1087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515957</xdr:colOff>
      <xdr:row>1</xdr:row>
      <xdr:rowOff>57147</xdr:rowOff>
    </xdr:from>
    <xdr:to>
      <xdr:col>2</xdr:col>
      <xdr:colOff>743131</xdr:colOff>
      <xdr:row>5</xdr:row>
      <xdr:rowOff>143736</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696" y="244964"/>
          <a:ext cx="1099181" cy="1083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95249</xdr:colOff>
      <xdr:row>1</xdr:row>
      <xdr:rowOff>67945</xdr:rowOff>
    </xdr:from>
    <xdr:to>
      <xdr:col>1</xdr:col>
      <xdr:colOff>1857375</xdr:colOff>
      <xdr:row>2</xdr:row>
      <xdr:rowOff>655955</xdr:rowOff>
    </xdr:to>
    <xdr:pic>
      <xdr:nvPicPr>
        <xdr:cNvPr id="3"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49" y="239395"/>
          <a:ext cx="1762126" cy="159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95249</xdr:colOff>
      <xdr:row>1</xdr:row>
      <xdr:rowOff>67945</xdr:rowOff>
    </xdr:from>
    <xdr:to>
      <xdr:col>1</xdr:col>
      <xdr:colOff>1857375</xdr:colOff>
      <xdr:row>2</xdr:row>
      <xdr:rowOff>655955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49" y="239395"/>
          <a:ext cx="1762126" cy="159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95249</xdr:colOff>
      <xdr:row>1</xdr:row>
      <xdr:rowOff>67945</xdr:rowOff>
    </xdr:from>
    <xdr:to>
      <xdr:col>1</xdr:col>
      <xdr:colOff>1857375</xdr:colOff>
      <xdr:row>2</xdr:row>
      <xdr:rowOff>655955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49" y="239395"/>
          <a:ext cx="1762126" cy="159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95249</xdr:colOff>
      <xdr:row>1</xdr:row>
      <xdr:rowOff>67945</xdr:rowOff>
    </xdr:from>
    <xdr:to>
      <xdr:col>1</xdr:col>
      <xdr:colOff>1857375</xdr:colOff>
      <xdr:row>2</xdr:row>
      <xdr:rowOff>655955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49" y="239395"/>
          <a:ext cx="1762126" cy="159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95248</xdr:colOff>
      <xdr:row>1</xdr:row>
      <xdr:rowOff>67945</xdr:rowOff>
    </xdr:from>
    <xdr:to>
      <xdr:col>1</xdr:col>
      <xdr:colOff>2152649</xdr:colOff>
      <xdr:row>2</xdr:row>
      <xdr:rowOff>824896</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48" y="239395"/>
          <a:ext cx="2057401" cy="1938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20PROYECTOS%20DE%20INVERSI&#211;N%20BMT%202016\05.%20Planes%20de%20Accion%202016\04.%20Corporativa\PLE-FT-15%20Plan%20de%20Accion_SCAD_22.06.2016%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showGridLines="0" view="pageBreakPreview" zoomScale="60" zoomScaleNormal="60" workbookViewId="0">
      <selection activeCell="J16" sqref="J16:O16"/>
    </sheetView>
  </sheetViews>
  <sheetFormatPr baseColWidth="10" defaultRowHeight="12.75" x14ac:dyDescent="0.2"/>
  <cols>
    <col min="1" max="1" width="1.85546875" style="22" customWidth="1"/>
    <col min="2" max="2" width="9.42578125" style="22" customWidth="1"/>
    <col min="3" max="3" width="34.140625" style="22" customWidth="1"/>
    <col min="4" max="4" width="35.28515625" style="22" customWidth="1"/>
    <col min="5" max="5" width="16.7109375" style="22" customWidth="1"/>
    <col min="6" max="9" width="24.42578125" style="22" customWidth="1"/>
    <col min="10" max="10" width="14.85546875" style="22" customWidth="1"/>
    <col min="11" max="11" width="17.5703125" style="22" customWidth="1"/>
    <col min="12" max="12" width="12" style="31" customWidth="1"/>
    <col min="13" max="13" width="16.28515625" style="31" customWidth="1"/>
    <col min="14" max="14" width="21.5703125" style="31" customWidth="1"/>
    <col min="15" max="15" width="21" style="22" customWidth="1"/>
    <col min="16" max="16" width="2.28515625" style="22" customWidth="1"/>
    <col min="17" max="16384" width="11.42578125" style="22"/>
  </cols>
  <sheetData>
    <row r="2" spans="1:16" ht="27.75" customHeight="1" x14ac:dyDescent="0.2">
      <c r="B2" s="246"/>
      <c r="C2" s="246"/>
      <c r="D2" s="247" t="s">
        <v>46</v>
      </c>
      <c r="E2" s="248"/>
      <c r="F2" s="248"/>
      <c r="G2" s="248"/>
      <c r="H2" s="248"/>
      <c r="I2" s="248"/>
      <c r="J2" s="248"/>
      <c r="K2" s="248"/>
      <c r="L2" s="248"/>
      <c r="M2" s="249"/>
      <c r="N2" s="23" t="s">
        <v>1</v>
      </c>
      <c r="O2" s="23" t="s">
        <v>2</v>
      </c>
    </row>
    <row r="3" spans="1:16" ht="27.75" customHeight="1" x14ac:dyDescent="0.2">
      <c r="B3" s="246"/>
      <c r="C3" s="246"/>
      <c r="D3" s="250"/>
      <c r="E3" s="251"/>
      <c r="F3" s="251"/>
      <c r="G3" s="251"/>
      <c r="H3" s="251"/>
      <c r="I3" s="251"/>
      <c r="J3" s="251"/>
      <c r="K3" s="251"/>
      <c r="L3" s="251"/>
      <c r="M3" s="252"/>
      <c r="N3" s="23" t="s">
        <v>3</v>
      </c>
      <c r="O3" s="23">
        <v>3</v>
      </c>
    </row>
    <row r="4" spans="1:16" ht="37.5" customHeight="1" x14ac:dyDescent="0.2">
      <c r="B4" s="246"/>
      <c r="C4" s="246"/>
      <c r="D4" s="253" t="s">
        <v>4</v>
      </c>
      <c r="E4" s="254"/>
      <c r="F4" s="254"/>
      <c r="G4" s="254"/>
      <c r="H4" s="254"/>
      <c r="I4" s="254"/>
      <c r="J4" s="254"/>
      <c r="K4" s="254"/>
      <c r="L4" s="254"/>
      <c r="M4" s="255"/>
      <c r="N4" s="24" t="s">
        <v>5</v>
      </c>
      <c r="O4" s="25">
        <v>42536</v>
      </c>
    </row>
    <row r="5" spans="1:16" ht="16.5" customHeight="1" x14ac:dyDescent="0.2">
      <c r="A5" s="26"/>
      <c r="B5" s="27"/>
      <c r="C5" s="27"/>
      <c r="D5" s="28"/>
      <c r="E5" s="28"/>
      <c r="F5" s="28"/>
      <c r="G5" s="28"/>
      <c r="H5" s="28"/>
      <c r="I5" s="28"/>
      <c r="J5" s="28"/>
      <c r="K5" s="28"/>
      <c r="L5" s="29"/>
      <c r="M5" s="29"/>
      <c r="N5" s="29"/>
      <c r="O5" s="29"/>
      <c r="P5" s="26"/>
    </row>
    <row r="6" spans="1:16" ht="26.25" x14ac:dyDescent="0.2">
      <c r="B6" s="256" t="s">
        <v>6</v>
      </c>
      <c r="C6" s="256"/>
      <c r="D6" s="256"/>
      <c r="E6" s="256"/>
      <c r="F6" s="256"/>
      <c r="G6" s="256"/>
      <c r="H6" s="256"/>
      <c r="I6" s="256"/>
      <c r="J6" s="256"/>
      <c r="K6" s="256"/>
      <c r="L6" s="256"/>
      <c r="M6" s="256"/>
      <c r="N6" s="256"/>
      <c r="O6" s="256"/>
    </row>
    <row r="7" spans="1:16" ht="30.75" customHeight="1" x14ac:dyDescent="0.2">
      <c r="B7" s="257" t="s">
        <v>7</v>
      </c>
      <c r="C7" s="257"/>
      <c r="D7" s="258" t="s">
        <v>94</v>
      </c>
      <c r="E7" s="259"/>
      <c r="F7" s="259"/>
      <c r="G7" s="260"/>
      <c r="H7" s="261" t="s">
        <v>17</v>
      </c>
      <c r="I7" s="262"/>
      <c r="J7" s="258" t="s">
        <v>89</v>
      </c>
      <c r="K7" s="259"/>
      <c r="L7" s="259"/>
      <c r="M7" s="259"/>
      <c r="N7" s="259"/>
      <c r="O7" s="260"/>
    </row>
    <row r="8" spans="1:16" ht="39" customHeight="1" x14ac:dyDescent="0.2">
      <c r="B8" s="261" t="s">
        <v>8</v>
      </c>
      <c r="C8" s="263"/>
      <c r="D8" s="258" t="s">
        <v>95</v>
      </c>
      <c r="E8" s="259"/>
      <c r="F8" s="259"/>
      <c r="G8" s="260"/>
      <c r="H8" s="261" t="s">
        <v>18</v>
      </c>
      <c r="I8" s="263"/>
      <c r="J8" s="264" t="s">
        <v>88</v>
      </c>
      <c r="K8" s="265"/>
      <c r="L8" s="265"/>
      <c r="M8" s="265"/>
      <c r="N8" s="265"/>
      <c r="O8" s="266"/>
    </row>
    <row r="9" spans="1:16" ht="71.25" customHeight="1" x14ac:dyDescent="0.2">
      <c r="B9" s="257" t="s">
        <v>9</v>
      </c>
      <c r="C9" s="257"/>
      <c r="D9" s="258" t="s">
        <v>96</v>
      </c>
      <c r="E9" s="259"/>
      <c r="F9" s="259"/>
      <c r="G9" s="260"/>
      <c r="H9" s="261" t="s">
        <v>90</v>
      </c>
      <c r="I9" s="263"/>
      <c r="J9" s="258" t="s">
        <v>91</v>
      </c>
      <c r="K9" s="259"/>
      <c r="L9" s="259"/>
      <c r="M9" s="259"/>
      <c r="N9" s="259"/>
      <c r="O9" s="260"/>
    </row>
    <row r="10" spans="1:16" ht="67.5" customHeight="1" x14ac:dyDescent="0.2">
      <c r="B10" s="261" t="s">
        <v>10</v>
      </c>
      <c r="C10" s="263"/>
      <c r="D10" s="258" t="s">
        <v>97</v>
      </c>
      <c r="E10" s="259"/>
      <c r="F10" s="259"/>
      <c r="G10" s="260"/>
      <c r="H10" s="261" t="s">
        <v>85</v>
      </c>
      <c r="I10" s="262"/>
      <c r="J10" s="258" t="s">
        <v>87</v>
      </c>
      <c r="K10" s="259"/>
      <c r="L10" s="259"/>
      <c r="M10" s="259"/>
      <c r="N10" s="259"/>
      <c r="O10" s="260"/>
    </row>
    <row r="11" spans="1:16" ht="60.75" customHeight="1" x14ac:dyDescent="0.2">
      <c r="B11" s="257" t="s">
        <v>149</v>
      </c>
      <c r="C11" s="257"/>
      <c r="D11" s="258" t="s">
        <v>98</v>
      </c>
      <c r="E11" s="259"/>
      <c r="F11" s="259"/>
      <c r="G11" s="260"/>
      <c r="H11" s="261" t="s">
        <v>83</v>
      </c>
      <c r="I11" s="262"/>
      <c r="J11" s="258" t="s">
        <v>84</v>
      </c>
      <c r="K11" s="259"/>
      <c r="L11" s="259"/>
      <c r="M11" s="259"/>
      <c r="N11" s="259"/>
      <c r="O11" s="260"/>
    </row>
    <row r="12" spans="1:16" ht="69" customHeight="1" x14ac:dyDescent="0.2">
      <c r="B12" s="261" t="s">
        <v>12</v>
      </c>
      <c r="C12" s="263"/>
      <c r="D12" s="258" t="s">
        <v>99</v>
      </c>
      <c r="E12" s="259"/>
      <c r="F12" s="259"/>
      <c r="G12" s="260"/>
      <c r="H12" s="261" t="s">
        <v>22</v>
      </c>
      <c r="I12" s="262"/>
      <c r="J12" s="258" t="s">
        <v>145</v>
      </c>
      <c r="K12" s="259"/>
      <c r="L12" s="259"/>
      <c r="M12" s="259"/>
      <c r="N12" s="259"/>
      <c r="O12" s="260"/>
    </row>
    <row r="13" spans="1:16" ht="63" customHeight="1" x14ac:dyDescent="0.2">
      <c r="A13" s="26"/>
      <c r="B13" s="261" t="s">
        <v>13</v>
      </c>
      <c r="C13" s="263"/>
      <c r="D13" s="258" t="s">
        <v>100</v>
      </c>
      <c r="E13" s="259"/>
      <c r="F13" s="259"/>
      <c r="G13" s="260"/>
      <c r="H13" s="261" t="s">
        <v>23</v>
      </c>
      <c r="I13" s="262"/>
      <c r="J13" s="258" t="s">
        <v>86</v>
      </c>
      <c r="K13" s="259"/>
      <c r="L13" s="259"/>
      <c r="M13" s="259"/>
      <c r="N13" s="259"/>
      <c r="O13" s="260"/>
      <c r="P13" s="26"/>
    </row>
    <row r="14" spans="1:16" ht="43.5" customHeight="1" x14ac:dyDescent="0.2">
      <c r="A14" s="30"/>
      <c r="B14" s="261" t="s">
        <v>14</v>
      </c>
      <c r="C14" s="263"/>
      <c r="D14" s="264" t="s">
        <v>146</v>
      </c>
      <c r="E14" s="265"/>
      <c r="F14" s="265"/>
      <c r="G14" s="266"/>
      <c r="H14" s="261" t="s">
        <v>92</v>
      </c>
      <c r="I14" s="262"/>
      <c r="J14" s="258" t="s">
        <v>109</v>
      </c>
      <c r="K14" s="259"/>
      <c r="L14" s="259"/>
      <c r="M14" s="259"/>
      <c r="N14" s="259"/>
      <c r="O14" s="260"/>
      <c r="P14" s="30"/>
    </row>
    <row r="15" spans="1:16" ht="43.5" customHeight="1" x14ac:dyDescent="0.2">
      <c r="B15" s="261" t="s">
        <v>15</v>
      </c>
      <c r="C15" s="263"/>
      <c r="D15" s="267" t="s">
        <v>101</v>
      </c>
      <c r="E15" s="268"/>
      <c r="F15" s="268"/>
      <c r="G15" s="269"/>
      <c r="H15" s="261" t="s">
        <v>80</v>
      </c>
      <c r="I15" s="262"/>
      <c r="J15" s="258" t="s">
        <v>147</v>
      </c>
      <c r="K15" s="259"/>
      <c r="L15" s="259"/>
      <c r="M15" s="259"/>
      <c r="N15" s="259"/>
      <c r="O15" s="260"/>
    </row>
    <row r="16" spans="1:16" ht="43.5" customHeight="1" x14ac:dyDescent="0.2">
      <c r="B16" s="261" t="s">
        <v>16</v>
      </c>
      <c r="C16" s="263"/>
      <c r="D16" s="267" t="s">
        <v>102</v>
      </c>
      <c r="E16" s="268"/>
      <c r="F16" s="268"/>
      <c r="G16" s="269"/>
      <c r="H16" s="261" t="s">
        <v>81</v>
      </c>
      <c r="I16" s="262"/>
      <c r="J16" s="258" t="s">
        <v>110</v>
      </c>
      <c r="K16" s="259"/>
      <c r="L16" s="259"/>
      <c r="M16" s="259"/>
      <c r="N16" s="259"/>
      <c r="O16" s="260"/>
    </row>
    <row r="17" spans="8:15" ht="32.25" customHeight="1" x14ac:dyDescent="0.2">
      <c r="H17" s="261" t="s">
        <v>82</v>
      </c>
      <c r="I17" s="262"/>
      <c r="J17" s="258" t="s">
        <v>93</v>
      </c>
      <c r="K17" s="259"/>
      <c r="L17" s="259"/>
      <c r="M17" s="259"/>
      <c r="N17" s="259"/>
      <c r="O17" s="260"/>
    </row>
  </sheetData>
  <sheetProtection formatCells="0" formatRows="0" insertRows="0" deleteRows="0"/>
  <mergeCells count="46">
    <mergeCell ref="B16:C16"/>
    <mergeCell ref="D16:G16"/>
    <mergeCell ref="H16:I16"/>
    <mergeCell ref="J16:O16"/>
    <mergeCell ref="H17:I17"/>
    <mergeCell ref="J17:O17"/>
    <mergeCell ref="B14:C14"/>
    <mergeCell ref="D14:G14"/>
    <mergeCell ref="H14:I14"/>
    <mergeCell ref="J14:O14"/>
    <mergeCell ref="B15:C15"/>
    <mergeCell ref="D15:G15"/>
    <mergeCell ref="H15:I15"/>
    <mergeCell ref="J15:O15"/>
    <mergeCell ref="B12:C12"/>
    <mergeCell ref="D12:G12"/>
    <mergeCell ref="H12:I12"/>
    <mergeCell ref="J12:O12"/>
    <mergeCell ref="B13:C13"/>
    <mergeCell ref="D13:G13"/>
    <mergeCell ref="H13:I13"/>
    <mergeCell ref="J13:O13"/>
    <mergeCell ref="B10:C10"/>
    <mergeCell ref="D10:G10"/>
    <mergeCell ref="H10:I10"/>
    <mergeCell ref="J10:O10"/>
    <mergeCell ref="B11:C11"/>
    <mergeCell ref="D11:G11"/>
    <mergeCell ref="H11:I11"/>
    <mergeCell ref="J11:O11"/>
    <mergeCell ref="B8:C8"/>
    <mergeCell ref="D8:G8"/>
    <mergeCell ref="H8:I8"/>
    <mergeCell ref="J8:O8"/>
    <mergeCell ref="B9:C9"/>
    <mergeCell ref="D9:G9"/>
    <mergeCell ref="H9:I9"/>
    <mergeCell ref="J9:O9"/>
    <mergeCell ref="B2:C4"/>
    <mergeCell ref="D2:M3"/>
    <mergeCell ref="D4:M4"/>
    <mergeCell ref="B6:O6"/>
    <mergeCell ref="B7:C7"/>
    <mergeCell ref="D7:G7"/>
    <mergeCell ref="H7:I7"/>
    <mergeCell ref="J7:O7"/>
  </mergeCells>
  <printOptions horizontalCentered="1" verticalCentered="1"/>
  <pageMargins left="0.47244094488188981" right="0.39370078740157483" top="0.27559055118110237" bottom="0.39370078740157483" header="0" footer="0"/>
  <pageSetup paperSize="14" scale="52"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96"/>
  <sheetViews>
    <sheetView tabSelected="1" view="pageBreakPreview" zoomScale="70" zoomScaleNormal="55" zoomScaleSheetLayoutView="70" workbookViewId="0">
      <selection activeCell="O65" sqref="O65"/>
    </sheetView>
  </sheetViews>
  <sheetFormatPr baseColWidth="10" defaultRowHeight="15" x14ac:dyDescent="0.2"/>
  <cols>
    <col min="1" max="1" width="1.85546875" style="101" customWidth="1"/>
    <col min="2" max="2" width="13.140625" style="101" customWidth="1"/>
    <col min="3" max="3" width="19.42578125" style="101" customWidth="1"/>
    <col min="4" max="4" width="16.42578125" style="101" customWidth="1"/>
    <col min="5" max="5" width="14.42578125" style="101" customWidth="1"/>
    <col min="6" max="6" width="18.5703125" style="101" customWidth="1"/>
    <col min="7" max="7" width="19.28515625" style="101" customWidth="1"/>
    <col min="8" max="8" width="20" style="101" customWidth="1"/>
    <col min="9" max="9" width="19.28515625" style="101" customWidth="1"/>
    <col min="10" max="10" width="14.28515625" style="101" customWidth="1"/>
    <col min="11" max="11" width="16.28515625" style="101" customWidth="1"/>
    <col min="12" max="12" width="15.85546875" style="101" customWidth="1"/>
    <col min="13" max="13" width="28.28515625" style="101" customWidth="1"/>
    <col min="14" max="14" width="18.28515625" style="110" customWidth="1"/>
    <col min="15" max="15" width="27.5703125" style="110" customWidth="1"/>
    <col min="16" max="16" width="30.7109375" style="110" customWidth="1"/>
    <col min="17" max="17" width="12.85546875" style="110" customWidth="1"/>
    <col min="18" max="18" width="30.7109375" style="101" customWidth="1"/>
    <col min="19" max="19" width="1.5703125" style="101" customWidth="1"/>
    <col min="20" max="21" width="8" style="178" customWidth="1"/>
    <col min="22" max="22" width="26.5703125" style="239" customWidth="1"/>
    <col min="23" max="24" width="27.140625" style="239" customWidth="1"/>
    <col min="25" max="25" width="15.5703125" style="239" customWidth="1"/>
    <col min="26" max="26" width="38.28515625" style="239" customWidth="1"/>
    <col min="27" max="27" width="1.42578125" style="104" customWidth="1"/>
    <col min="28" max="28" width="11.42578125" style="101"/>
    <col min="29" max="29" width="18.140625" style="101" bestFit="1" customWidth="1"/>
    <col min="30" max="30" width="17.85546875" style="101" bestFit="1" customWidth="1"/>
    <col min="31" max="16384" width="11.42578125" style="101"/>
  </cols>
  <sheetData>
    <row r="1" spans="1:31" x14ac:dyDescent="0.2">
      <c r="A1" s="96"/>
      <c r="B1" s="96"/>
      <c r="C1" s="96"/>
      <c r="D1" s="96"/>
      <c r="E1" s="96"/>
      <c r="F1" s="96"/>
      <c r="G1" s="96"/>
      <c r="H1" s="96"/>
      <c r="I1" s="96"/>
      <c r="J1" s="96"/>
      <c r="K1" s="96"/>
      <c r="L1" s="96"/>
      <c r="M1" s="96"/>
      <c r="N1" s="97"/>
      <c r="O1" s="97"/>
      <c r="P1" s="97"/>
      <c r="Q1" s="97"/>
      <c r="R1" s="96"/>
      <c r="S1" s="96"/>
      <c r="T1" s="98"/>
      <c r="U1" s="98"/>
      <c r="V1" s="99"/>
      <c r="W1" s="99"/>
      <c r="X1" s="99"/>
      <c r="Y1" s="99"/>
      <c r="Z1" s="99"/>
      <c r="AA1" s="100"/>
    </row>
    <row r="2" spans="1:31" ht="15.75" x14ac:dyDescent="0.2">
      <c r="A2" s="97"/>
      <c r="B2" s="295"/>
      <c r="C2" s="295"/>
      <c r="D2" s="307" t="s">
        <v>0</v>
      </c>
      <c r="E2" s="307"/>
      <c r="F2" s="307"/>
      <c r="G2" s="307"/>
      <c r="H2" s="307"/>
      <c r="I2" s="307"/>
      <c r="J2" s="307"/>
      <c r="K2" s="307"/>
      <c r="L2" s="307"/>
      <c r="M2" s="307"/>
      <c r="N2" s="307"/>
      <c r="O2" s="307"/>
      <c r="P2" s="307"/>
      <c r="Q2" s="307"/>
      <c r="R2" s="307"/>
      <c r="S2" s="307"/>
      <c r="T2" s="307"/>
      <c r="U2" s="307"/>
      <c r="V2" s="307"/>
      <c r="W2" s="307"/>
      <c r="X2" s="102"/>
      <c r="Y2" s="103" t="s">
        <v>1</v>
      </c>
      <c r="Z2" s="103" t="s">
        <v>2</v>
      </c>
    </row>
    <row r="3" spans="1:31" ht="15.75" x14ac:dyDescent="0.2">
      <c r="A3" s="97"/>
      <c r="B3" s="295"/>
      <c r="C3" s="295"/>
      <c r="D3" s="307"/>
      <c r="E3" s="307"/>
      <c r="F3" s="307"/>
      <c r="G3" s="307"/>
      <c r="H3" s="307"/>
      <c r="I3" s="307"/>
      <c r="J3" s="307"/>
      <c r="K3" s="307"/>
      <c r="L3" s="307"/>
      <c r="M3" s="307"/>
      <c r="N3" s="307"/>
      <c r="O3" s="307"/>
      <c r="P3" s="307"/>
      <c r="Q3" s="307"/>
      <c r="R3" s="307"/>
      <c r="S3" s="307"/>
      <c r="T3" s="307"/>
      <c r="U3" s="307"/>
      <c r="V3" s="307"/>
      <c r="W3" s="307"/>
      <c r="X3" s="102"/>
      <c r="Y3" s="103" t="s">
        <v>3</v>
      </c>
      <c r="Z3" s="103">
        <v>3</v>
      </c>
    </row>
    <row r="4" spans="1:31" ht="31.5" x14ac:dyDescent="0.2">
      <c r="A4" s="97"/>
      <c r="B4" s="295"/>
      <c r="C4" s="295"/>
      <c r="D4" s="307" t="s">
        <v>4</v>
      </c>
      <c r="E4" s="307"/>
      <c r="F4" s="307"/>
      <c r="G4" s="307"/>
      <c r="H4" s="307"/>
      <c r="I4" s="307"/>
      <c r="J4" s="307"/>
      <c r="K4" s="307"/>
      <c r="L4" s="307"/>
      <c r="M4" s="307"/>
      <c r="N4" s="307"/>
      <c r="O4" s="307"/>
      <c r="P4" s="307"/>
      <c r="Q4" s="307"/>
      <c r="R4" s="307"/>
      <c r="S4" s="307"/>
      <c r="T4" s="307"/>
      <c r="U4" s="307"/>
      <c r="V4" s="307"/>
      <c r="W4" s="307"/>
      <c r="X4" s="102"/>
      <c r="Y4" s="105" t="s">
        <v>5</v>
      </c>
      <c r="Z4" s="106">
        <v>42536</v>
      </c>
    </row>
    <row r="5" spans="1:31" ht="15.75" x14ac:dyDescent="0.2">
      <c r="A5" s="107"/>
      <c r="B5" s="107"/>
      <c r="C5" s="107"/>
      <c r="D5" s="107"/>
      <c r="E5" s="108"/>
      <c r="F5" s="108"/>
      <c r="G5" s="108"/>
      <c r="H5" s="108"/>
      <c r="I5" s="108"/>
      <c r="J5" s="108"/>
      <c r="K5" s="108"/>
      <c r="L5" s="108"/>
      <c r="M5" s="108"/>
      <c r="N5" s="109"/>
      <c r="O5" s="109"/>
      <c r="P5" s="109"/>
      <c r="Q5" s="109"/>
      <c r="R5" s="109"/>
      <c r="S5" s="107"/>
      <c r="T5" s="108"/>
      <c r="U5" s="108"/>
      <c r="V5" s="108"/>
      <c r="W5" s="108"/>
      <c r="X5" s="138"/>
      <c r="Y5" s="108"/>
      <c r="Z5" s="108"/>
      <c r="AA5" s="100"/>
    </row>
    <row r="6" spans="1:31" ht="15.75" x14ac:dyDescent="0.2">
      <c r="A6" s="110"/>
      <c r="B6" s="305" t="s">
        <v>6</v>
      </c>
      <c r="C6" s="306"/>
      <c r="D6" s="306"/>
      <c r="E6" s="306"/>
      <c r="F6" s="306"/>
      <c r="G6" s="306"/>
      <c r="H6" s="306"/>
      <c r="I6" s="306"/>
      <c r="J6" s="306"/>
      <c r="K6" s="306"/>
      <c r="L6" s="306"/>
      <c r="M6" s="306"/>
      <c r="N6" s="306"/>
      <c r="O6" s="306"/>
      <c r="P6" s="306"/>
      <c r="Q6" s="306"/>
      <c r="R6" s="306"/>
      <c r="S6" s="306"/>
      <c r="T6" s="306"/>
      <c r="U6" s="306"/>
      <c r="V6" s="306"/>
      <c r="W6" s="306"/>
      <c r="X6" s="306"/>
      <c r="Y6" s="306"/>
      <c r="Z6" s="306"/>
    </row>
    <row r="7" spans="1:31" ht="15.75" x14ac:dyDescent="0.2">
      <c r="A7" s="110"/>
      <c r="B7" s="296" t="s">
        <v>7</v>
      </c>
      <c r="C7" s="297"/>
      <c r="D7" s="298"/>
      <c r="E7" s="315" t="s">
        <v>31</v>
      </c>
      <c r="F7" s="315"/>
      <c r="G7" s="315"/>
      <c r="H7" s="315"/>
      <c r="I7" s="315"/>
      <c r="J7" s="315"/>
      <c r="K7" s="315"/>
      <c r="L7" s="315"/>
      <c r="M7" s="315"/>
      <c r="N7" s="296" t="s">
        <v>8</v>
      </c>
      <c r="O7" s="297"/>
      <c r="P7" s="297"/>
      <c r="Q7" s="315" t="s">
        <v>70</v>
      </c>
      <c r="R7" s="315"/>
      <c r="S7" s="315"/>
      <c r="T7" s="315"/>
      <c r="U7" s="315"/>
      <c r="V7" s="315"/>
      <c r="W7" s="315"/>
      <c r="X7" s="315"/>
      <c r="Y7" s="315"/>
      <c r="Z7" s="315"/>
    </row>
    <row r="8" spans="1:31" ht="15.75" x14ac:dyDescent="0.2">
      <c r="A8" s="110"/>
      <c r="B8" s="296" t="s">
        <v>9</v>
      </c>
      <c r="C8" s="297"/>
      <c r="D8" s="298"/>
      <c r="E8" s="315" t="s">
        <v>33</v>
      </c>
      <c r="F8" s="315"/>
      <c r="G8" s="315"/>
      <c r="H8" s="315"/>
      <c r="I8" s="315"/>
      <c r="J8" s="315"/>
      <c r="K8" s="315"/>
      <c r="L8" s="315"/>
      <c r="M8" s="315"/>
      <c r="N8" s="296" t="s">
        <v>10</v>
      </c>
      <c r="O8" s="297"/>
      <c r="P8" s="297"/>
      <c r="Q8" s="315" t="s">
        <v>36</v>
      </c>
      <c r="R8" s="315"/>
      <c r="S8" s="315"/>
      <c r="T8" s="315"/>
      <c r="U8" s="315"/>
      <c r="V8" s="315"/>
      <c r="W8" s="315"/>
      <c r="X8" s="315"/>
      <c r="Y8" s="315"/>
      <c r="Z8" s="315"/>
    </row>
    <row r="9" spans="1:31" ht="15.75" x14ac:dyDescent="0.2">
      <c r="A9" s="110"/>
      <c r="B9" s="296" t="s">
        <v>11</v>
      </c>
      <c r="C9" s="297"/>
      <c r="D9" s="298"/>
      <c r="E9" s="315" t="s">
        <v>39</v>
      </c>
      <c r="F9" s="315"/>
      <c r="G9" s="315"/>
      <c r="H9" s="315"/>
      <c r="I9" s="315"/>
      <c r="J9" s="315"/>
      <c r="K9" s="315"/>
      <c r="L9" s="315"/>
      <c r="M9" s="315"/>
      <c r="N9" s="296" t="s">
        <v>12</v>
      </c>
      <c r="O9" s="297"/>
      <c r="P9" s="297"/>
      <c r="Q9" s="315" t="s">
        <v>43</v>
      </c>
      <c r="R9" s="315"/>
      <c r="S9" s="315"/>
      <c r="T9" s="315"/>
      <c r="U9" s="315"/>
      <c r="V9" s="315"/>
      <c r="W9" s="315"/>
      <c r="X9" s="315"/>
      <c r="Y9" s="315"/>
      <c r="Z9" s="315"/>
    </row>
    <row r="10" spans="1:31" ht="63.75" customHeight="1" x14ac:dyDescent="0.2">
      <c r="A10" s="110"/>
      <c r="B10" s="296" t="s">
        <v>13</v>
      </c>
      <c r="C10" s="297"/>
      <c r="D10" s="298"/>
      <c r="E10" s="315" t="s">
        <v>257</v>
      </c>
      <c r="F10" s="315"/>
      <c r="G10" s="315"/>
      <c r="H10" s="315"/>
      <c r="I10" s="315"/>
      <c r="J10" s="315"/>
      <c r="K10" s="315"/>
      <c r="L10" s="315"/>
      <c r="M10" s="315"/>
      <c r="N10" s="296" t="s">
        <v>49</v>
      </c>
      <c r="O10" s="297"/>
      <c r="P10" s="297"/>
      <c r="Q10" s="315" t="s">
        <v>271</v>
      </c>
      <c r="R10" s="315"/>
      <c r="S10" s="315"/>
      <c r="T10" s="315"/>
      <c r="U10" s="315"/>
      <c r="V10" s="315"/>
      <c r="W10" s="315"/>
      <c r="X10" s="315"/>
      <c r="Y10" s="315"/>
      <c r="Z10" s="315"/>
    </row>
    <row r="11" spans="1:31" ht="15.75" x14ac:dyDescent="0.2">
      <c r="A11" s="110"/>
      <c r="B11" s="296" t="s">
        <v>15</v>
      </c>
      <c r="C11" s="297"/>
      <c r="D11" s="298"/>
      <c r="E11" s="315" t="s">
        <v>252</v>
      </c>
      <c r="F11" s="315"/>
      <c r="G11" s="315"/>
      <c r="H11" s="315"/>
      <c r="I11" s="315"/>
      <c r="J11" s="315"/>
      <c r="K11" s="315"/>
      <c r="L11" s="315"/>
      <c r="M11" s="315"/>
      <c r="N11" s="296" t="s">
        <v>50</v>
      </c>
      <c r="O11" s="297"/>
      <c r="P11" s="297"/>
      <c r="Q11" s="315">
        <v>2016</v>
      </c>
      <c r="R11" s="315"/>
      <c r="S11" s="315"/>
      <c r="T11" s="315"/>
      <c r="U11" s="315"/>
      <c r="V11" s="315"/>
      <c r="W11" s="315"/>
      <c r="X11" s="315"/>
      <c r="Y11" s="315"/>
      <c r="Z11" s="315"/>
    </row>
    <row r="12" spans="1:31" ht="55.5" customHeight="1" x14ac:dyDescent="0.2">
      <c r="A12" s="110"/>
      <c r="B12" s="296" t="s">
        <v>17</v>
      </c>
      <c r="C12" s="297"/>
      <c r="D12" s="298"/>
      <c r="E12" s="302" t="s">
        <v>48</v>
      </c>
      <c r="F12" s="303"/>
      <c r="G12" s="303"/>
      <c r="H12" s="303"/>
      <c r="I12" s="303"/>
      <c r="J12" s="303"/>
      <c r="K12" s="303"/>
      <c r="L12" s="303"/>
      <c r="M12" s="304"/>
      <c r="N12" s="296" t="s">
        <v>18</v>
      </c>
      <c r="O12" s="297"/>
      <c r="P12" s="298"/>
      <c r="Q12" s="315" t="s">
        <v>120</v>
      </c>
      <c r="R12" s="315"/>
      <c r="S12" s="315"/>
      <c r="T12" s="315"/>
      <c r="U12" s="315"/>
      <c r="V12" s="315"/>
      <c r="W12" s="315"/>
      <c r="X12" s="315"/>
      <c r="Y12" s="315"/>
      <c r="Z12" s="315"/>
    </row>
    <row r="13" spans="1:31" ht="15.75" x14ac:dyDescent="0.2">
      <c r="A13" s="107"/>
      <c r="B13" s="107"/>
      <c r="C13" s="107"/>
      <c r="D13" s="107"/>
      <c r="E13" s="108"/>
      <c r="F13" s="108"/>
      <c r="G13" s="108"/>
      <c r="H13" s="108"/>
      <c r="I13" s="108"/>
      <c r="J13" s="108"/>
      <c r="K13" s="108"/>
      <c r="L13" s="108"/>
      <c r="M13" s="108"/>
      <c r="N13" s="109"/>
      <c r="O13" s="109"/>
      <c r="P13" s="109"/>
      <c r="Q13" s="109"/>
      <c r="R13" s="109"/>
      <c r="S13" s="107"/>
      <c r="T13" s="108"/>
      <c r="U13" s="108"/>
      <c r="V13" s="108"/>
      <c r="W13" s="108"/>
      <c r="X13" s="138"/>
      <c r="Y13" s="108"/>
      <c r="Z13" s="108"/>
      <c r="AA13" s="100"/>
    </row>
    <row r="14" spans="1:31" ht="15.75" x14ac:dyDescent="0.2">
      <c r="A14" s="110"/>
      <c r="B14" s="299" t="s">
        <v>19</v>
      </c>
      <c r="C14" s="300"/>
      <c r="D14" s="300"/>
      <c r="E14" s="300"/>
      <c r="F14" s="300"/>
      <c r="G14" s="300"/>
      <c r="H14" s="300"/>
      <c r="I14" s="300"/>
      <c r="J14" s="300"/>
      <c r="K14" s="300"/>
      <c r="L14" s="300"/>
      <c r="M14" s="300"/>
      <c r="N14" s="300"/>
      <c r="O14" s="300"/>
      <c r="P14" s="300"/>
      <c r="Q14" s="300"/>
      <c r="R14" s="301"/>
      <c r="S14" s="97"/>
      <c r="T14" s="299" t="s">
        <v>259</v>
      </c>
      <c r="U14" s="300"/>
      <c r="V14" s="300"/>
      <c r="W14" s="300"/>
      <c r="X14" s="300"/>
      <c r="Y14" s="300"/>
      <c r="Z14" s="301"/>
    </row>
    <row r="15" spans="1:31" ht="15.75" x14ac:dyDescent="0.2">
      <c r="A15" s="97"/>
      <c r="B15" s="299" t="s">
        <v>266</v>
      </c>
      <c r="C15" s="300"/>
      <c r="D15" s="300"/>
      <c r="E15" s="300"/>
      <c r="F15" s="300"/>
      <c r="G15" s="300"/>
      <c r="H15" s="300"/>
      <c r="I15" s="300"/>
      <c r="J15" s="300"/>
      <c r="K15" s="300"/>
      <c r="L15" s="300"/>
      <c r="M15" s="300"/>
      <c r="N15" s="300"/>
      <c r="O15" s="300"/>
      <c r="P15" s="300"/>
      <c r="Q15" s="300"/>
      <c r="R15" s="301"/>
      <c r="S15" s="97"/>
      <c r="T15" s="308" t="s">
        <v>260</v>
      </c>
      <c r="U15" s="309"/>
      <c r="V15" s="270" t="s">
        <v>261</v>
      </c>
      <c r="W15" s="270" t="s">
        <v>341</v>
      </c>
      <c r="X15" s="270" t="s">
        <v>340</v>
      </c>
      <c r="Y15" s="270" t="s">
        <v>262</v>
      </c>
      <c r="Z15" s="270" t="s">
        <v>263</v>
      </c>
    </row>
    <row r="16" spans="1:31" s="112" customFormat="1" ht="15.75" x14ac:dyDescent="0.2">
      <c r="A16" s="97"/>
      <c r="B16" s="332" t="s">
        <v>20</v>
      </c>
      <c r="C16" s="308" t="s">
        <v>238</v>
      </c>
      <c r="D16" s="362"/>
      <c r="E16" s="309"/>
      <c r="F16" s="332" t="s">
        <v>21</v>
      </c>
      <c r="G16" s="308" t="s">
        <v>22</v>
      </c>
      <c r="H16" s="362"/>
      <c r="I16" s="362"/>
      <c r="J16" s="309"/>
      <c r="K16" s="332" t="s">
        <v>23</v>
      </c>
      <c r="L16" s="332"/>
      <c r="M16" s="332" t="s">
        <v>239</v>
      </c>
      <c r="N16" s="332" t="s">
        <v>240</v>
      </c>
      <c r="O16" s="299" t="s">
        <v>241</v>
      </c>
      <c r="P16" s="301"/>
      <c r="Q16" s="308" t="s">
        <v>242</v>
      </c>
      <c r="R16" s="309"/>
      <c r="S16" s="97"/>
      <c r="T16" s="310"/>
      <c r="U16" s="311"/>
      <c r="V16" s="271"/>
      <c r="W16" s="271"/>
      <c r="X16" s="271"/>
      <c r="Y16" s="271"/>
      <c r="Z16" s="271"/>
      <c r="AA16" s="111"/>
      <c r="AE16" s="113"/>
    </row>
    <row r="17" spans="1:31" s="112" customFormat="1" ht="81.75" customHeight="1" x14ac:dyDescent="0.2">
      <c r="A17" s="97"/>
      <c r="B17" s="332"/>
      <c r="C17" s="305"/>
      <c r="D17" s="306"/>
      <c r="E17" s="312"/>
      <c r="F17" s="332"/>
      <c r="G17" s="305"/>
      <c r="H17" s="306"/>
      <c r="I17" s="306"/>
      <c r="J17" s="312"/>
      <c r="K17" s="94" t="s">
        <v>24</v>
      </c>
      <c r="L17" s="94" t="s">
        <v>25</v>
      </c>
      <c r="M17" s="332"/>
      <c r="N17" s="332"/>
      <c r="O17" s="94" t="s">
        <v>26</v>
      </c>
      <c r="P17" s="94" t="s">
        <v>27</v>
      </c>
      <c r="Q17" s="305"/>
      <c r="R17" s="312"/>
      <c r="S17" s="97"/>
      <c r="T17" s="305"/>
      <c r="U17" s="312"/>
      <c r="V17" s="272"/>
      <c r="W17" s="272"/>
      <c r="X17" s="272"/>
      <c r="Y17" s="272"/>
      <c r="Z17" s="272"/>
      <c r="AA17" s="111"/>
      <c r="AE17" s="113"/>
    </row>
    <row r="18" spans="1:31" ht="300" x14ac:dyDescent="0.2">
      <c r="A18" s="97"/>
      <c r="B18" s="330">
        <v>1</v>
      </c>
      <c r="C18" s="328" t="s">
        <v>128</v>
      </c>
      <c r="D18" s="328"/>
      <c r="E18" s="328"/>
      <c r="F18" s="114">
        <v>0.1</v>
      </c>
      <c r="G18" s="333" t="s">
        <v>322</v>
      </c>
      <c r="H18" s="334"/>
      <c r="I18" s="334"/>
      <c r="J18" s="335"/>
      <c r="K18" s="115">
        <v>42552</v>
      </c>
      <c r="L18" s="115">
        <v>42735</v>
      </c>
      <c r="M18" s="116" t="s">
        <v>123</v>
      </c>
      <c r="N18" s="117" t="s">
        <v>121</v>
      </c>
      <c r="O18" s="118">
        <v>1264000000</v>
      </c>
      <c r="P18" s="118">
        <v>7274000000</v>
      </c>
      <c r="Q18" s="277" t="s">
        <v>152</v>
      </c>
      <c r="R18" s="278"/>
      <c r="S18" s="97"/>
      <c r="T18" s="293" t="s">
        <v>264</v>
      </c>
      <c r="U18" s="293"/>
      <c r="V18" s="118" t="s">
        <v>291</v>
      </c>
      <c r="W18" s="118">
        <f>155234536+3795000+110399962+989000000</f>
        <v>1258429498</v>
      </c>
      <c r="X18" s="118">
        <v>2126000000</v>
      </c>
      <c r="Y18" s="119">
        <v>6.6600000000000006E-2</v>
      </c>
      <c r="Z18" s="120" t="s">
        <v>325</v>
      </c>
    </row>
    <row r="19" spans="1:31" ht="44.25" customHeight="1" x14ac:dyDescent="0.2">
      <c r="A19" s="97"/>
      <c r="B19" s="331"/>
      <c r="C19" s="328"/>
      <c r="D19" s="328"/>
      <c r="E19" s="328"/>
      <c r="F19" s="114">
        <v>0.05</v>
      </c>
      <c r="G19" s="339" t="s">
        <v>178</v>
      </c>
      <c r="H19" s="339"/>
      <c r="I19" s="339"/>
      <c r="J19" s="339"/>
      <c r="K19" s="115">
        <v>42552</v>
      </c>
      <c r="L19" s="115">
        <v>42735</v>
      </c>
      <c r="M19" s="116" t="s">
        <v>123</v>
      </c>
      <c r="N19" s="117" t="s">
        <v>121</v>
      </c>
      <c r="O19" s="118">
        <v>2500000000</v>
      </c>
      <c r="P19" s="118">
        <v>0</v>
      </c>
      <c r="Q19" s="277" t="s">
        <v>152</v>
      </c>
      <c r="R19" s="278"/>
      <c r="S19" s="97"/>
      <c r="T19" s="293" t="s">
        <v>264</v>
      </c>
      <c r="U19" s="293"/>
      <c r="V19" s="118" t="s">
        <v>292</v>
      </c>
      <c r="W19" s="118">
        <v>844229193</v>
      </c>
      <c r="X19" s="118"/>
      <c r="Y19" s="121">
        <v>1.3299999999999999E-2</v>
      </c>
      <c r="Z19" s="122" t="s">
        <v>289</v>
      </c>
    </row>
    <row r="20" spans="1:31" ht="75" x14ac:dyDescent="0.2">
      <c r="A20" s="97"/>
      <c r="B20" s="331"/>
      <c r="C20" s="328"/>
      <c r="D20" s="328"/>
      <c r="E20" s="328"/>
      <c r="F20" s="114">
        <v>0.05</v>
      </c>
      <c r="G20" s="337" t="s">
        <v>150</v>
      </c>
      <c r="H20" s="325"/>
      <c r="I20" s="325"/>
      <c r="J20" s="338"/>
      <c r="K20" s="115">
        <v>42552</v>
      </c>
      <c r="L20" s="115">
        <v>42735</v>
      </c>
      <c r="M20" s="115" t="s">
        <v>123</v>
      </c>
      <c r="N20" s="117" t="s">
        <v>121</v>
      </c>
      <c r="O20" s="118">
        <v>731000000</v>
      </c>
      <c r="P20" s="118">
        <v>0</v>
      </c>
      <c r="Q20" s="277" t="s">
        <v>152</v>
      </c>
      <c r="R20" s="278"/>
      <c r="S20" s="97"/>
      <c r="T20" s="293" t="s">
        <v>265</v>
      </c>
      <c r="U20" s="293"/>
      <c r="V20" s="118"/>
      <c r="W20" s="118"/>
      <c r="X20" s="118"/>
      <c r="Y20" s="123">
        <v>0</v>
      </c>
      <c r="Z20" s="124" t="s">
        <v>293</v>
      </c>
    </row>
    <row r="21" spans="1:31" ht="90" x14ac:dyDescent="0.2">
      <c r="A21" s="97"/>
      <c r="B21" s="331"/>
      <c r="C21" s="328"/>
      <c r="D21" s="328"/>
      <c r="E21" s="328"/>
      <c r="F21" s="114">
        <v>0.05</v>
      </c>
      <c r="G21" s="337" t="s">
        <v>179</v>
      </c>
      <c r="H21" s="325"/>
      <c r="I21" s="325"/>
      <c r="J21" s="338"/>
      <c r="K21" s="115">
        <v>42552</v>
      </c>
      <c r="L21" s="115">
        <v>42735</v>
      </c>
      <c r="M21" s="116" t="s">
        <v>123</v>
      </c>
      <c r="N21" s="117" t="s">
        <v>121</v>
      </c>
      <c r="O21" s="118">
        <v>0</v>
      </c>
      <c r="P21" s="118">
        <v>0</v>
      </c>
      <c r="Q21" s="277" t="s">
        <v>152</v>
      </c>
      <c r="R21" s="278"/>
      <c r="S21" s="97"/>
      <c r="T21" s="293" t="s">
        <v>264</v>
      </c>
      <c r="U21" s="293"/>
      <c r="V21" s="118" t="s">
        <v>323</v>
      </c>
      <c r="W21" s="118">
        <v>0</v>
      </c>
      <c r="X21" s="118"/>
      <c r="Y21" s="123">
        <v>0.05</v>
      </c>
      <c r="Z21" s="124" t="s">
        <v>290</v>
      </c>
    </row>
    <row r="22" spans="1:31" ht="90" x14ac:dyDescent="0.2">
      <c r="A22" s="110"/>
      <c r="B22" s="331"/>
      <c r="C22" s="329"/>
      <c r="D22" s="329"/>
      <c r="E22" s="329"/>
      <c r="F22" s="125">
        <v>0.1</v>
      </c>
      <c r="G22" s="363" t="s">
        <v>180</v>
      </c>
      <c r="H22" s="363"/>
      <c r="I22" s="363"/>
      <c r="J22" s="363"/>
      <c r="K22" s="126">
        <v>42552</v>
      </c>
      <c r="L22" s="126">
        <v>42735</v>
      </c>
      <c r="M22" s="127" t="s">
        <v>151</v>
      </c>
      <c r="N22" s="128" t="s">
        <v>127</v>
      </c>
      <c r="O22" s="129">
        <v>473000000</v>
      </c>
      <c r="P22" s="129">
        <v>0</v>
      </c>
      <c r="Q22" s="353" t="s">
        <v>338</v>
      </c>
      <c r="R22" s="354"/>
      <c r="S22" s="110"/>
      <c r="T22" s="293" t="s">
        <v>264</v>
      </c>
      <c r="U22" s="293"/>
      <c r="V22" s="118" t="s">
        <v>295</v>
      </c>
      <c r="W22" s="118">
        <v>260063000</v>
      </c>
      <c r="X22" s="118"/>
      <c r="Y22" s="123">
        <v>0.1</v>
      </c>
      <c r="Z22" s="124" t="s">
        <v>294</v>
      </c>
      <c r="AC22" s="130"/>
    </row>
    <row r="23" spans="1:31" ht="15.75" x14ac:dyDescent="0.2">
      <c r="A23" s="110"/>
      <c r="B23" s="326" t="s">
        <v>28</v>
      </c>
      <c r="C23" s="326"/>
      <c r="D23" s="326"/>
      <c r="E23" s="326"/>
      <c r="F23" s="131">
        <f>SUM(F18:F22)</f>
        <v>0.35</v>
      </c>
      <c r="G23" s="325"/>
      <c r="H23" s="325"/>
      <c r="I23" s="325"/>
      <c r="J23" s="325"/>
      <c r="K23" s="325"/>
      <c r="L23" s="325"/>
      <c r="M23" s="325"/>
      <c r="N23" s="325"/>
      <c r="O23" s="132">
        <f>SUM(O18:O22)</f>
        <v>4968000000</v>
      </c>
      <c r="P23" s="132">
        <f>SUM(P18:P22)</f>
        <v>7274000000</v>
      </c>
      <c r="Q23" s="336"/>
      <c r="R23" s="336"/>
      <c r="S23" s="110"/>
      <c r="T23" s="384"/>
      <c r="U23" s="384"/>
      <c r="V23" s="133"/>
      <c r="W23" s="134">
        <f>SUM(W18:W22)</f>
        <v>2362721691</v>
      </c>
      <c r="X23" s="134"/>
      <c r="Y23" s="135">
        <f>SUM(Y18:Y22)</f>
        <v>0.22990000000000002</v>
      </c>
      <c r="Z23" s="133"/>
      <c r="AA23" s="136"/>
    </row>
    <row r="24" spans="1:31" x14ac:dyDescent="0.2">
      <c r="A24" s="327"/>
      <c r="B24" s="327"/>
      <c r="C24" s="327"/>
      <c r="D24" s="327"/>
      <c r="E24" s="327"/>
      <c r="F24" s="327"/>
      <c r="G24" s="327"/>
      <c r="H24" s="327"/>
      <c r="I24" s="327"/>
      <c r="J24" s="327"/>
      <c r="K24" s="327"/>
      <c r="L24" s="327"/>
      <c r="M24" s="327"/>
      <c r="N24" s="327"/>
      <c r="O24" s="327"/>
      <c r="P24" s="327"/>
      <c r="Q24" s="327"/>
      <c r="R24" s="327"/>
      <c r="S24" s="327"/>
      <c r="T24" s="97"/>
      <c r="U24" s="97"/>
      <c r="V24" s="97"/>
      <c r="W24" s="97"/>
      <c r="X24" s="137"/>
      <c r="Y24" s="97"/>
      <c r="Z24" s="97"/>
      <c r="AA24" s="100"/>
    </row>
    <row r="25" spans="1:31" s="244" customFormat="1" ht="18" x14ac:dyDescent="0.25">
      <c r="A25" s="242"/>
      <c r="B25" s="313" t="s">
        <v>267</v>
      </c>
      <c r="C25" s="313"/>
      <c r="D25" s="313"/>
      <c r="E25" s="313"/>
      <c r="F25" s="313"/>
      <c r="G25" s="313"/>
      <c r="H25" s="313"/>
      <c r="I25" s="313"/>
      <c r="J25" s="313"/>
      <c r="K25" s="313"/>
      <c r="L25" s="313"/>
      <c r="M25" s="313"/>
      <c r="N25" s="313"/>
      <c r="O25" s="313"/>
      <c r="P25" s="313"/>
      <c r="Q25" s="313"/>
      <c r="R25" s="313"/>
      <c r="S25" s="314"/>
      <c r="T25" s="313"/>
      <c r="U25" s="313"/>
      <c r="V25" s="313"/>
      <c r="W25" s="313"/>
      <c r="X25" s="313"/>
      <c r="Y25" s="313"/>
      <c r="Z25" s="313"/>
      <c r="AA25" s="243"/>
    </row>
    <row r="26" spans="1:31" ht="45" x14ac:dyDescent="0.2">
      <c r="A26" s="110"/>
      <c r="B26" s="356">
        <v>2</v>
      </c>
      <c r="C26" s="316" t="s">
        <v>129</v>
      </c>
      <c r="D26" s="317"/>
      <c r="E26" s="318"/>
      <c r="F26" s="114">
        <v>0.02</v>
      </c>
      <c r="G26" s="273" t="s">
        <v>339</v>
      </c>
      <c r="H26" s="273"/>
      <c r="I26" s="273"/>
      <c r="J26" s="273"/>
      <c r="K26" s="115">
        <v>42552</v>
      </c>
      <c r="L26" s="115">
        <v>42735</v>
      </c>
      <c r="M26" s="93" t="s">
        <v>158</v>
      </c>
      <c r="N26" s="117" t="s">
        <v>124</v>
      </c>
      <c r="O26" s="139">
        <v>634000000</v>
      </c>
      <c r="P26" s="140"/>
      <c r="Q26" s="277" t="s">
        <v>252</v>
      </c>
      <c r="R26" s="278"/>
      <c r="S26" s="110"/>
      <c r="T26" s="293" t="s">
        <v>264</v>
      </c>
      <c r="U26" s="293"/>
      <c r="V26" s="141" t="s">
        <v>296</v>
      </c>
      <c r="W26" s="142">
        <v>439231581</v>
      </c>
      <c r="X26" s="142"/>
      <c r="Y26" s="121">
        <v>0.02</v>
      </c>
      <c r="Z26" s="116" t="s">
        <v>308</v>
      </c>
    </row>
    <row r="27" spans="1:31" ht="30" x14ac:dyDescent="0.2">
      <c r="A27" s="110"/>
      <c r="B27" s="388"/>
      <c r="C27" s="319"/>
      <c r="D27" s="320"/>
      <c r="E27" s="321"/>
      <c r="F27" s="114">
        <v>0.01</v>
      </c>
      <c r="G27" s="273" t="s">
        <v>253</v>
      </c>
      <c r="H27" s="273"/>
      <c r="I27" s="273"/>
      <c r="J27" s="273"/>
      <c r="K27" s="115">
        <v>42552</v>
      </c>
      <c r="L27" s="115">
        <v>42735</v>
      </c>
      <c r="M27" s="93" t="s">
        <v>256</v>
      </c>
      <c r="N27" s="117" t="s">
        <v>237</v>
      </c>
      <c r="O27" s="139">
        <v>254000000</v>
      </c>
      <c r="P27" s="143">
        <v>0</v>
      </c>
      <c r="Q27" s="277" t="s">
        <v>252</v>
      </c>
      <c r="R27" s="278"/>
      <c r="S27" s="110"/>
      <c r="T27" s="293" t="s">
        <v>264</v>
      </c>
      <c r="U27" s="293"/>
      <c r="V27" s="141" t="s">
        <v>297</v>
      </c>
      <c r="W27" s="142">
        <v>253684463</v>
      </c>
      <c r="X27" s="142"/>
      <c r="Y27" s="121">
        <v>0.01</v>
      </c>
      <c r="Z27" s="116" t="s">
        <v>272</v>
      </c>
    </row>
    <row r="28" spans="1:31" ht="30" x14ac:dyDescent="0.2">
      <c r="A28" s="110"/>
      <c r="B28" s="388"/>
      <c r="C28" s="319"/>
      <c r="D28" s="320"/>
      <c r="E28" s="321"/>
      <c r="F28" s="114">
        <v>0.01</v>
      </c>
      <c r="G28" s="273" t="s">
        <v>254</v>
      </c>
      <c r="H28" s="273"/>
      <c r="I28" s="273"/>
      <c r="J28" s="273"/>
      <c r="K28" s="115">
        <v>42552</v>
      </c>
      <c r="L28" s="115">
        <v>42735</v>
      </c>
      <c r="M28" s="93" t="s">
        <v>256</v>
      </c>
      <c r="N28" s="117" t="s">
        <v>237</v>
      </c>
      <c r="O28" s="139">
        <v>21000000</v>
      </c>
      <c r="P28" s="143">
        <v>0</v>
      </c>
      <c r="Q28" s="277" t="s">
        <v>252</v>
      </c>
      <c r="R28" s="278"/>
      <c r="S28" s="110"/>
      <c r="T28" s="293" t="s">
        <v>264</v>
      </c>
      <c r="U28" s="293"/>
      <c r="V28" s="141" t="s">
        <v>297</v>
      </c>
      <c r="W28" s="142">
        <v>20988896</v>
      </c>
      <c r="X28" s="142"/>
      <c r="Y28" s="121">
        <v>0.01</v>
      </c>
      <c r="Z28" s="116" t="s">
        <v>288</v>
      </c>
    </row>
    <row r="29" spans="1:31" ht="30" x14ac:dyDescent="0.2">
      <c r="A29" s="110"/>
      <c r="B29" s="388"/>
      <c r="C29" s="319"/>
      <c r="D29" s="320"/>
      <c r="E29" s="321"/>
      <c r="F29" s="114">
        <v>0.01</v>
      </c>
      <c r="G29" s="273" t="s">
        <v>255</v>
      </c>
      <c r="H29" s="273"/>
      <c r="I29" s="273"/>
      <c r="J29" s="273"/>
      <c r="K29" s="115">
        <v>42552</v>
      </c>
      <c r="L29" s="115">
        <v>42735</v>
      </c>
      <c r="M29" s="93" t="s">
        <v>256</v>
      </c>
      <c r="N29" s="117" t="s">
        <v>237</v>
      </c>
      <c r="O29" s="139">
        <v>29000000</v>
      </c>
      <c r="P29" s="143">
        <v>0</v>
      </c>
      <c r="Q29" s="277" t="s">
        <v>252</v>
      </c>
      <c r="R29" s="278"/>
      <c r="S29" s="110"/>
      <c r="T29" s="293" t="s">
        <v>264</v>
      </c>
      <c r="U29" s="293"/>
      <c r="V29" s="141" t="s">
        <v>297</v>
      </c>
      <c r="W29" s="142">
        <v>29000000</v>
      </c>
      <c r="X29" s="142"/>
      <c r="Y29" s="121">
        <v>0.01</v>
      </c>
      <c r="Z29" s="116" t="s">
        <v>288</v>
      </c>
    </row>
    <row r="30" spans="1:31" ht="30" x14ac:dyDescent="0.2">
      <c r="A30" s="110"/>
      <c r="B30" s="388"/>
      <c r="C30" s="319"/>
      <c r="D30" s="320"/>
      <c r="E30" s="321"/>
      <c r="F30" s="114">
        <v>7.0000000000000007E-2</v>
      </c>
      <c r="G30" s="274" t="s">
        <v>153</v>
      </c>
      <c r="H30" s="275"/>
      <c r="I30" s="275"/>
      <c r="J30" s="276"/>
      <c r="K30" s="115">
        <v>42552</v>
      </c>
      <c r="L30" s="115">
        <v>42735</v>
      </c>
      <c r="M30" s="93" t="s">
        <v>159</v>
      </c>
      <c r="N30" s="117" t="s">
        <v>124</v>
      </c>
      <c r="O30" s="144">
        <v>0</v>
      </c>
      <c r="P30" s="144">
        <v>4000000000</v>
      </c>
      <c r="Q30" s="277" t="s">
        <v>252</v>
      </c>
      <c r="R30" s="278"/>
      <c r="S30" s="110"/>
      <c r="T30" s="293" t="s">
        <v>264</v>
      </c>
      <c r="U30" s="293"/>
      <c r="V30" s="141" t="s">
        <v>298</v>
      </c>
      <c r="W30" s="142">
        <v>0</v>
      </c>
      <c r="X30" s="142">
        <v>2531100125</v>
      </c>
      <c r="Y30" s="121">
        <v>0.05</v>
      </c>
      <c r="Z30" s="116" t="s">
        <v>299</v>
      </c>
    </row>
    <row r="31" spans="1:31" ht="60" x14ac:dyDescent="0.2">
      <c r="A31" s="110"/>
      <c r="B31" s="388"/>
      <c r="C31" s="319"/>
      <c r="D31" s="320"/>
      <c r="E31" s="321"/>
      <c r="F31" s="114">
        <f t="shared" ref="F31:F33" si="0">((O31+P31)/($O$35+$P$35))*0.25</f>
        <v>3.2374421090131812E-2</v>
      </c>
      <c r="G31" s="274" t="s">
        <v>154</v>
      </c>
      <c r="H31" s="275"/>
      <c r="I31" s="275"/>
      <c r="J31" s="276"/>
      <c r="K31" s="115">
        <v>42552</v>
      </c>
      <c r="L31" s="115">
        <v>42735</v>
      </c>
      <c r="M31" s="93" t="s">
        <v>158</v>
      </c>
      <c r="N31" s="117" t="s">
        <v>124</v>
      </c>
      <c r="O31" s="139">
        <v>1454000000</v>
      </c>
      <c r="P31" s="144">
        <v>0</v>
      </c>
      <c r="Q31" s="277" t="s">
        <v>252</v>
      </c>
      <c r="R31" s="278"/>
      <c r="S31" s="110"/>
      <c r="T31" s="293" t="s">
        <v>265</v>
      </c>
      <c r="U31" s="293"/>
      <c r="V31" s="141"/>
      <c r="W31" s="142">
        <v>0</v>
      </c>
      <c r="X31" s="142"/>
      <c r="Y31" s="121"/>
      <c r="Z31" s="116" t="s">
        <v>300</v>
      </c>
    </row>
    <row r="32" spans="1:31" ht="45" x14ac:dyDescent="0.2">
      <c r="A32" s="110"/>
      <c r="B32" s="388"/>
      <c r="C32" s="319"/>
      <c r="D32" s="320"/>
      <c r="E32" s="321"/>
      <c r="F32" s="114">
        <v>7.0000000000000007E-2</v>
      </c>
      <c r="G32" s="274" t="s">
        <v>155</v>
      </c>
      <c r="H32" s="275"/>
      <c r="I32" s="275"/>
      <c r="J32" s="276"/>
      <c r="K32" s="115">
        <v>42552</v>
      </c>
      <c r="L32" s="115">
        <v>42735</v>
      </c>
      <c r="M32" s="93">
        <v>100</v>
      </c>
      <c r="N32" s="117" t="s">
        <v>163</v>
      </c>
      <c r="O32" s="145">
        <v>0</v>
      </c>
      <c r="P32" s="143">
        <v>4400000000</v>
      </c>
      <c r="Q32" s="277" t="s">
        <v>252</v>
      </c>
      <c r="R32" s="278"/>
      <c r="S32" s="110"/>
      <c r="T32" s="293" t="s">
        <v>264</v>
      </c>
      <c r="U32" s="293"/>
      <c r="V32" s="141" t="s">
        <v>301</v>
      </c>
      <c r="W32" s="142">
        <v>0</v>
      </c>
      <c r="X32" s="142">
        <v>455000000</v>
      </c>
      <c r="Y32" s="121">
        <v>3.5000000000000003E-2</v>
      </c>
      <c r="Z32" s="116" t="s">
        <v>302</v>
      </c>
    </row>
    <row r="33" spans="1:27" ht="30" x14ac:dyDescent="0.2">
      <c r="A33" s="110"/>
      <c r="B33" s="389"/>
      <c r="C33" s="322"/>
      <c r="D33" s="323"/>
      <c r="E33" s="324"/>
      <c r="F33" s="114">
        <f t="shared" si="0"/>
        <v>9.7078731742073383E-3</v>
      </c>
      <c r="G33" s="274" t="s">
        <v>156</v>
      </c>
      <c r="H33" s="275"/>
      <c r="I33" s="275"/>
      <c r="J33" s="276"/>
      <c r="K33" s="115">
        <v>42552</v>
      </c>
      <c r="L33" s="115">
        <v>42735</v>
      </c>
      <c r="M33" s="93" t="s">
        <v>160</v>
      </c>
      <c r="N33" s="117" t="s">
        <v>164</v>
      </c>
      <c r="O33" s="139">
        <v>436000000</v>
      </c>
      <c r="P33" s="143">
        <v>0</v>
      </c>
      <c r="Q33" s="277" t="s">
        <v>252</v>
      </c>
      <c r="R33" s="278"/>
      <c r="S33" s="110"/>
      <c r="T33" s="293" t="s">
        <v>264</v>
      </c>
      <c r="U33" s="293"/>
      <c r="V33" s="141" t="s">
        <v>309</v>
      </c>
      <c r="W33" s="142">
        <v>321423000</v>
      </c>
      <c r="X33" s="142"/>
      <c r="Y33" s="121">
        <v>0.01</v>
      </c>
      <c r="Z33" s="116" t="s">
        <v>310</v>
      </c>
    </row>
    <row r="34" spans="1:27" ht="60" x14ac:dyDescent="0.2">
      <c r="A34" s="110"/>
      <c r="B34" s="146">
        <v>3</v>
      </c>
      <c r="C34" s="329" t="s">
        <v>161</v>
      </c>
      <c r="D34" s="329"/>
      <c r="E34" s="329"/>
      <c r="F34" s="147">
        <v>0.02</v>
      </c>
      <c r="G34" s="350" t="s">
        <v>157</v>
      </c>
      <c r="H34" s="351"/>
      <c r="I34" s="351"/>
      <c r="J34" s="352"/>
      <c r="K34" s="148">
        <v>42522</v>
      </c>
      <c r="L34" s="148">
        <v>42735</v>
      </c>
      <c r="M34" s="149" t="s">
        <v>162</v>
      </c>
      <c r="N34" s="150" t="s">
        <v>165</v>
      </c>
      <c r="O34" s="151">
        <v>0</v>
      </c>
      <c r="P34" s="152">
        <v>0</v>
      </c>
      <c r="Q34" s="353" t="s">
        <v>252</v>
      </c>
      <c r="R34" s="354"/>
      <c r="S34" s="110"/>
      <c r="T34" s="293" t="s">
        <v>264</v>
      </c>
      <c r="U34" s="293"/>
      <c r="V34" s="141" t="s">
        <v>318</v>
      </c>
      <c r="X34" s="142">
        <v>11198654735</v>
      </c>
      <c r="Y34" s="121">
        <v>0.02</v>
      </c>
      <c r="Z34" s="116" t="s">
        <v>314</v>
      </c>
    </row>
    <row r="35" spans="1:27" ht="15.75" x14ac:dyDescent="0.2">
      <c r="A35" s="110"/>
      <c r="B35" s="326" t="s">
        <v>28</v>
      </c>
      <c r="C35" s="326"/>
      <c r="D35" s="326"/>
      <c r="E35" s="326"/>
      <c r="F35" s="131">
        <f>SUM(F26:F34)</f>
        <v>0.2520822942643392</v>
      </c>
      <c r="G35" s="325"/>
      <c r="H35" s="325"/>
      <c r="I35" s="325"/>
      <c r="J35" s="325"/>
      <c r="K35" s="325"/>
      <c r="L35" s="325"/>
      <c r="M35" s="325"/>
      <c r="N35" s="325"/>
      <c r="O35" s="132">
        <f>SUM(O26:O34)</f>
        <v>2828000000</v>
      </c>
      <c r="P35" s="132">
        <f>SUM(P26:P34)</f>
        <v>8400000000</v>
      </c>
      <c r="Q35" s="336"/>
      <c r="R35" s="336"/>
      <c r="S35" s="110"/>
      <c r="T35" s="384"/>
      <c r="U35" s="384"/>
      <c r="V35" s="133"/>
      <c r="W35" s="134">
        <f>SUM(W26:W34)</f>
        <v>1064327940</v>
      </c>
      <c r="X35" s="134"/>
      <c r="Y35" s="135">
        <f>SUM(Y26:Y34)</f>
        <v>0.16500000000000001</v>
      </c>
      <c r="Z35" s="133"/>
    </row>
    <row r="36" spans="1:27" x14ac:dyDescent="0.2">
      <c r="A36" s="327"/>
      <c r="B36" s="327"/>
      <c r="C36" s="327"/>
      <c r="D36" s="327"/>
      <c r="E36" s="327"/>
      <c r="F36" s="327"/>
      <c r="G36" s="327"/>
      <c r="H36" s="327"/>
      <c r="I36" s="327"/>
      <c r="J36" s="327"/>
      <c r="K36" s="327"/>
      <c r="L36" s="327"/>
      <c r="M36" s="327"/>
      <c r="N36" s="327"/>
      <c r="O36" s="327"/>
      <c r="P36" s="327"/>
      <c r="Q36" s="327"/>
      <c r="R36" s="327"/>
      <c r="S36" s="327"/>
      <c r="T36" s="294"/>
      <c r="U36" s="294"/>
      <c r="V36" s="153"/>
      <c r="W36" s="154"/>
      <c r="X36" s="154"/>
      <c r="Y36" s="66"/>
      <c r="Z36" s="155"/>
      <c r="AA36" s="100"/>
    </row>
    <row r="37" spans="1:27" ht="15.75" customHeight="1" x14ac:dyDescent="0.2">
      <c r="A37" s="110"/>
      <c r="B37" s="314" t="s">
        <v>268</v>
      </c>
      <c r="C37" s="314"/>
      <c r="D37" s="314"/>
      <c r="E37" s="314"/>
      <c r="F37" s="314"/>
      <c r="G37" s="314"/>
      <c r="H37" s="314"/>
      <c r="I37" s="314"/>
      <c r="J37" s="314"/>
      <c r="K37" s="314"/>
      <c r="L37" s="314"/>
      <c r="M37" s="314"/>
      <c r="N37" s="314"/>
      <c r="O37" s="314"/>
      <c r="P37" s="314"/>
      <c r="Q37" s="314"/>
      <c r="R37" s="314"/>
      <c r="S37" s="314"/>
      <c r="T37" s="314"/>
      <c r="U37" s="314"/>
      <c r="V37" s="314"/>
      <c r="W37" s="314">
        <v>0</v>
      </c>
      <c r="X37" s="314"/>
      <c r="Y37" s="314">
        <v>0</v>
      </c>
      <c r="Z37" s="314"/>
    </row>
    <row r="38" spans="1:27" ht="45" x14ac:dyDescent="0.2">
      <c r="A38" s="110"/>
      <c r="B38" s="355">
        <v>4</v>
      </c>
      <c r="C38" s="316" t="s">
        <v>131</v>
      </c>
      <c r="D38" s="317"/>
      <c r="E38" s="318"/>
      <c r="F38" s="114">
        <v>0.05</v>
      </c>
      <c r="G38" s="274" t="s">
        <v>169</v>
      </c>
      <c r="H38" s="275"/>
      <c r="I38" s="275"/>
      <c r="J38" s="276"/>
      <c r="K38" s="115">
        <v>42552</v>
      </c>
      <c r="L38" s="115">
        <v>42735</v>
      </c>
      <c r="M38" s="93" t="s">
        <v>135</v>
      </c>
      <c r="N38" s="117" t="s">
        <v>134</v>
      </c>
      <c r="O38" s="156">
        <v>490000000</v>
      </c>
      <c r="P38" s="157">
        <v>0</v>
      </c>
      <c r="Q38" s="277" t="s">
        <v>252</v>
      </c>
      <c r="R38" s="278"/>
      <c r="S38" s="110"/>
      <c r="T38" s="293" t="s">
        <v>264</v>
      </c>
      <c r="U38" s="293"/>
      <c r="V38" s="158" t="s">
        <v>328</v>
      </c>
      <c r="W38" s="159">
        <v>178264801</v>
      </c>
      <c r="X38" s="159"/>
      <c r="Y38" s="89">
        <v>0.04</v>
      </c>
      <c r="Z38" s="160" t="s">
        <v>327</v>
      </c>
    </row>
    <row r="39" spans="1:27" ht="60" x14ac:dyDescent="0.2">
      <c r="A39" s="110"/>
      <c r="B39" s="355"/>
      <c r="C39" s="319"/>
      <c r="D39" s="320"/>
      <c r="E39" s="321"/>
      <c r="F39" s="114">
        <v>0.02</v>
      </c>
      <c r="G39" s="274" t="s">
        <v>170</v>
      </c>
      <c r="H39" s="275"/>
      <c r="I39" s="275"/>
      <c r="J39" s="276"/>
      <c r="K39" s="115">
        <v>42552</v>
      </c>
      <c r="L39" s="115">
        <v>42735</v>
      </c>
      <c r="M39" s="93" t="s">
        <v>125</v>
      </c>
      <c r="N39" s="117" t="s">
        <v>126</v>
      </c>
      <c r="O39" s="139">
        <v>75000000</v>
      </c>
      <c r="P39" s="157">
        <v>0</v>
      </c>
      <c r="Q39" s="277" t="s">
        <v>252</v>
      </c>
      <c r="R39" s="278"/>
      <c r="S39" s="110"/>
      <c r="T39" s="293" t="s">
        <v>264</v>
      </c>
      <c r="U39" s="293"/>
      <c r="V39" s="158" t="s">
        <v>329</v>
      </c>
      <c r="W39" s="159">
        <v>21623440</v>
      </c>
      <c r="X39" s="159"/>
      <c r="Y39" s="90">
        <v>0.01</v>
      </c>
      <c r="Z39" s="160" t="s">
        <v>319</v>
      </c>
    </row>
    <row r="40" spans="1:27" ht="45" x14ac:dyDescent="0.2">
      <c r="A40" s="110"/>
      <c r="B40" s="355"/>
      <c r="C40" s="319"/>
      <c r="D40" s="320"/>
      <c r="E40" s="321"/>
      <c r="F40" s="114">
        <v>0.02</v>
      </c>
      <c r="G40" s="359" t="s">
        <v>233</v>
      </c>
      <c r="H40" s="360"/>
      <c r="I40" s="360"/>
      <c r="J40" s="361"/>
      <c r="K40" s="115">
        <v>42552</v>
      </c>
      <c r="L40" s="115">
        <v>42735</v>
      </c>
      <c r="M40" s="93" t="s">
        <v>125</v>
      </c>
      <c r="N40" s="117" t="s">
        <v>126</v>
      </c>
      <c r="O40" s="139">
        <v>135000000</v>
      </c>
      <c r="P40" s="157">
        <v>0</v>
      </c>
      <c r="Q40" s="277" t="s">
        <v>252</v>
      </c>
      <c r="R40" s="278"/>
      <c r="S40" s="110"/>
      <c r="T40" s="293" t="s">
        <v>265</v>
      </c>
      <c r="U40" s="293"/>
      <c r="V40" s="118"/>
      <c r="W40" s="159">
        <v>0</v>
      </c>
      <c r="X40" s="159"/>
      <c r="Y40" s="89">
        <v>0</v>
      </c>
      <c r="Z40" s="161" t="s">
        <v>320</v>
      </c>
    </row>
    <row r="41" spans="1:27" ht="75" x14ac:dyDescent="0.2">
      <c r="A41" s="110"/>
      <c r="B41" s="355"/>
      <c r="C41" s="319"/>
      <c r="D41" s="320"/>
      <c r="E41" s="321"/>
      <c r="F41" s="114">
        <v>0.01</v>
      </c>
      <c r="G41" s="359" t="s">
        <v>235</v>
      </c>
      <c r="H41" s="360"/>
      <c r="I41" s="360"/>
      <c r="J41" s="361"/>
      <c r="K41" s="115">
        <v>42552</v>
      </c>
      <c r="L41" s="115">
        <v>42735</v>
      </c>
      <c r="M41" s="93" t="s">
        <v>246</v>
      </c>
      <c r="N41" s="117" t="s">
        <v>243</v>
      </c>
      <c r="O41" s="156">
        <v>18000000</v>
      </c>
      <c r="P41" s="157">
        <v>0</v>
      </c>
      <c r="Q41" s="277" t="s">
        <v>252</v>
      </c>
      <c r="R41" s="278"/>
      <c r="S41" s="110"/>
      <c r="T41" s="364" t="s">
        <v>264</v>
      </c>
      <c r="U41" s="365"/>
      <c r="V41" s="158" t="s">
        <v>330</v>
      </c>
      <c r="W41" s="159">
        <v>10387784</v>
      </c>
      <c r="X41" s="159"/>
      <c r="Y41" s="89">
        <v>0.01</v>
      </c>
      <c r="Z41" s="161" t="s">
        <v>326</v>
      </c>
    </row>
    <row r="42" spans="1:27" ht="75" x14ac:dyDescent="0.2">
      <c r="A42" s="110"/>
      <c r="B42" s="355"/>
      <c r="C42" s="322"/>
      <c r="D42" s="323"/>
      <c r="E42" s="324"/>
      <c r="F42" s="114">
        <v>0.01</v>
      </c>
      <c r="G42" s="359" t="s">
        <v>234</v>
      </c>
      <c r="H42" s="360"/>
      <c r="I42" s="360"/>
      <c r="J42" s="361"/>
      <c r="K42" s="115">
        <v>42552</v>
      </c>
      <c r="L42" s="115">
        <v>42735</v>
      </c>
      <c r="M42" s="93" t="s">
        <v>244</v>
      </c>
      <c r="N42" s="117" t="s">
        <v>245</v>
      </c>
      <c r="O42" s="156">
        <v>17000000</v>
      </c>
      <c r="P42" s="157">
        <v>0</v>
      </c>
      <c r="Q42" s="277" t="s">
        <v>252</v>
      </c>
      <c r="R42" s="278"/>
      <c r="S42" s="110"/>
      <c r="T42" s="364" t="s">
        <v>264</v>
      </c>
      <c r="U42" s="365"/>
      <c r="V42" s="88" t="s">
        <v>331</v>
      </c>
      <c r="W42" s="159">
        <v>7845776</v>
      </c>
      <c r="X42" s="159"/>
      <c r="Y42" s="89">
        <v>0.01</v>
      </c>
      <c r="Z42" s="161" t="s">
        <v>321</v>
      </c>
    </row>
    <row r="43" spans="1:27" ht="60" x14ac:dyDescent="0.2">
      <c r="A43" s="110"/>
      <c r="B43" s="355"/>
      <c r="C43" s="316" t="s">
        <v>166</v>
      </c>
      <c r="D43" s="317"/>
      <c r="E43" s="318"/>
      <c r="F43" s="114">
        <v>0.02</v>
      </c>
      <c r="G43" s="273" t="s">
        <v>258</v>
      </c>
      <c r="H43" s="273"/>
      <c r="I43" s="273"/>
      <c r="J43" s="273"/>
      <c r="K43" s="115">
        <v>42552</v>
      </c>
      <c r="L43" s="115">
        <v>42735</v>
      </c>
      <c r="M43" s="93" t="s">
        <v>176</v>
      </c>
      <c r="N43" s="117" t="s">
        <v>174</v>
      </c>
      <c r="O43" s="156">
        <v>490000000</v>
      </c>
      <c r="P43" s="157">
        <v>0</v>
      </c>
      <c r="Q43" s="277" t="s">
        <v>252</v>
      </c>
      <c r="R43" s="278"/>
      <c r="S43" s="110"/>
      <c r="T43" s="364" t="s">
        <v>264</v>
      </c>
      <c r="U43" s="365"/>
      <c r="V43" s="118" t="s">
        <v>315</v>
      </c>
      <c r="W43" s="159">
        <v>446020000</v>
      </c>
      <c r="X43" s="159"/>
      <c r="Y43" s="121">
        <v>0.02</v>
      </c>
      <c r="Z43" s="122" t="s">
        <v>287</v>
      </c>
    </row>
    <row r="44" spans="1:27" ht="60" x14ac:dyDescent="0.2">
      <c r="A44" s="110"/>
      <c r="B44" s="355"/>
      <c r="C44" s="322"/>
      <c r="D44" s="323"/>
      <c r="E44" s="324"/>
      <c r="F44" s="114">
        <v>0.02</v>
      </c>
      <c r="G44" s="273" t="s">
        <v>171</v>
      </c>
      <c r="H44" s="273"/>
      <c r="I44" s="273"/>
      <c r="J44" s="273"/>
      <c r="K44" s="115">
        <v>42552</v>
      </c>
      <c r="L44" s="115">
        <v>42735</v>
      </c>
      <c r="M44" s="93" t="s">
        <v>176</v>
      </c>
      <c r="N44" s="117" t="s">
        <v>174</v>
      </c>
      <c r="O44" s="157">
        <v>0</v>
      </c>
      <c r="P44" s="157">
        <v>0</v>
      </c>
      <c r="Q44" s="277" t="s">
        <v>252</v>
      </c>
      <c r="R44" s="278"/>
      <c r="S44" s="110"/>
      <c r="T44" s="364" t="s">
        <v>264</v>
      </c>
      <c r="U44" s="365"/>
      <c r="V44" s="118" t="s">
        <v>316</v>
      </c>
      <c r="W44" s="159">
        <v>0</v>
      </c>
      <c r="X44" s="159"/>
      <c r="Y44" s="121">
        <v>0.02</v>
      </c>
      <c r="Z44" s="122" t="s">
        <v>317</v>
      </c>
    </row>
    <row r="45" spans="1:27" ht="60" x14ac:dyDescent="0.2">
      <c r="A45" s="110"/>
      <c r="B45" s="355"/>
      <c r="C45" s="357" t="s">
        <v>132</v>
      </c>
      <c r="D45" s="357"/>
      <c r="E45" s="357"/>
      <c r="F45" s="114">
        <v>0.02</v>
      </c>
      <c r="G45" s="273" t="s">
        <v>136</v>
      </c>
      <c r="H45" s="273"/>
      <c r="I45" s="273"/>
      <c r="J45" s="273"/>
      <c r="K45" s="115">
        <v>42552</v>
      </c>
      <c r="L45" s="115">
        <v>42735</v>
      </c>
      <c r="M45" s="93" t="s">
        <v>137</v>
      </c>
      <c r="N45" s="117" t="s">
        <v>140</v>
      </c>
      <c r="O45" s="157">
        <v>0</v>
      </c>
      <c r="P45" s="157">
        <v>0</v>
      </c>
      <c r="Q45" s="277" t="s">
        <v>252</v>
      </c>
      <c r="R45" s="278"/>
      <c r="S45" s="110"/>
      <c r="T45" s="364" t="s">
        <v>264</v>
      </c>
      <c r="U45" s="365"/>
      <c r="V45" s="122" t="s">
        <v>304</v>
      </c>
      <c r="W45" s="159">
        <v>0</v>
      </c>
      <c r="X45" s="159"/>
      <c r="Y45" s="121">
        <v>0.01</v>
      </c>
      <c r="Z45" s="122" t="s">
        <v>303</v>
      </c>
    </row>
    <row r="46" spans="1:27" ht="120" x14ac:dyDescent="0.2">
      <c r="A46" s="110"/>
      <c r="B46" s="355"/>
      <c r="C46" s="357" t="s">
        <v>167</v>
      </c>
      <c r="D46" s="357"/>
      <c r="E46" s="357"/>
      <c r="F46" s="114">
        <v>0.04</v>
      </c>
      <c r="G46" s="273" t="s">
        <v>172</v>
      </c>
      <c r="H46" s="273"/>
      <c r="I46" s="273"/>
      <c r="J46" s="273"/>
      <c r="K46" s="115">
        <v>42552</v>
      </c>
      <c r="L46" s="115">
        <v>42735</v>
      </c>
      <c r="M46" s="93" t="s">
        <v>160</v>
      </c>
      <c r="N46" s="117" t="s">
        <v>164</v>
      </c>
      <c r="O46" s="139">
        <f>88000000+86000000</f>
        <v>174000000</v>
      </c>
      <c r="P46" s="157">
        <v>0</v>
      </c>
      <c r="Q46" s="277" t="s">
        <v>252</v>
      </c>
      <c r="R46" s="278"/>
      <c r="S46" s="110"/>
      <c r="T46" s="364" t="s">
        <v>264</v>
      </c>
      <c r="U46" s="365"/>
      <c r="V46" s="122" t="s">
        <v>324</v>
      </c>
      <c r="W46" s="159">
        <v>0</v>
      </c>
      <c r="X46" s="159"/>
      <c r="Y46" s="121">
        <v>0.04</v>
      </c>
      <c r="Z46" s="122" t="s">
        <v>305</v>
      </c>
    </row>
    <row r="47" spans="1:27" ht="90" x14ac:dyDescent="0.2">
      <c r="A47" s="110"/>
      <c r="B47" s="355"/>
      <c r="C47" s="328" t="s">
        <v>168</v>
      </c>
      <c r="D47" s="328"/>
      <c r="E47" s="328"/>
      <c r="F47" s="114">
        <v>0.02</v>
      </c>
      <c r="G47" s="273" t="s">
        <v>173</v>
      </c>
      <c r="H47" s="273"/>
      <c r="I47" s="273"/>
      <c r="J47" s="273"/>
      <c r="K47" s="115">
        <v>42614</v>
      </c>
      <c r="L47" s="115">
        <v>42719</v>
      </c>
      <c r="M47" s="162" t="s">
        <v>139</v>
      </c>
      <c r="N47" s="163" t="s">
        <v>140</v>
      </c>
      <c r="O47" s="157">
        <v>0</v>
      </c>
      <c r="P47" s="157">
        <v>0</v>
      </c>
      <c r="Q47" s="277" t="s">
        <v>252</v>
      </c>
      <c r="R47" s="278"/>
      <c r="S47" s="110"/>
      <c r="T47" s="293" t="s">
        <v>265</v>
      </c>
      <c r="U47" s="293"/>
      <c r="V47" s="164" t="s">
        <v>333</v>
      </c>
      <c r="W47" s="142">
        <v>0</v>
      </c>
      <c r="X47" s="142"/>
      <c r="Y47" s="121">
        <v>0</v>
      </c>
      <c r="Z47" s="164" t="s">
        <v>332</v>
      </c>
    </row>
    <row r="48" spans="1:27" ht="75" x14ac:dyDescent="0.2">
      <c r="A48" s="110"/>
      <c r="B48" s="356"/>
      <c r="C48" s="358" t="s">
        <v>133</v>
      </c>
      <c r="D48" s="358"/>
      <c r="E48" s="358"/>
      <c r="F48" s="125">
        <v>0.02</v>
      </c>
      <c r="G48" s="340" t="s">
        <v>138</v>
      </c>
      <c r="H48" s="340"/>
      <c r="I48" s="340"/>
      <c r="J48" s="340"/>
      <c r="K48" s="126">
        <v>42552</v>
      </c>
      <c r="L48" s="126">
        <v>42735</v>
      </c>
      <c r="M48" s="165" t="s">
        <v>175</v>
      </c>
      <c r="N48" s="128" t="s">
        <v>141</v>
      </c>
      <c r="O48" s="157">
        <v>0</v>
      </c>
      <c r="P48" s="157">
        <v>0</v>
      </c>
      <c r="Q48" s="277" t="s">
        <v>252</v>
      </c>
      <c r="R48" s="278"/>
      <c r="S48" s="110"/>
      <c r="T48" s="364" t="s">
        <v>264</v>
      </c>
      <c r="U48" s="365"/>
      <c r="V48" s="122" t="s">
        <v>306</v>
      </c>
      <c r="W48" s="142">
        <v>0</v>
      </c>
      <c r="X48" s="142"/>
      <c r="Y48" s="121">
        <v>0.01</v>
      </c>
      <c r="Z48" s="122" t="s">
        <v>307</v>
      </c>
    </row>
    <row r="49" spans="1:29" ht="15.75" x14ac:dyDescent="0.2">
      <c r="A49" s="110"/>
      <c r="B49" s="348" t="s">
        <v>28</v>
      </c>
      <c r="C49" s="348"/>
      <c r="D49" s="348"/>
      <c r="E49" s="348"/>
      <c r="F49" s="166">
        <f>SUM(F38:F48)</f>
        <v>0.24999999999999997</v>
      </c>
      <c r="G49" s="280"/>
      <c r="H49" s="280"/>
      <c r="I49" s="280"/>
      <c r="J49" s="280"/>
      <c r="K49" s="280"/>
      <c r="L49" s="280"/>
      <c r="M49" s="280"/>
      <c r="N49" s="280"/>
      <c r="O49" s="167">
        <f>SUM(O38:O48)</f>
        <v>1399000000</v>
      </c>
      <c r="P49" s="168">
        <f>SUM(P38:P48)</f>
        <v>0</v>
      </c>
      <c r="Q49" s="349"/>
      <c r="R49" s="349"/>
      <c r="S49" s="97"/>
      <c r="T49" s="384"/>
      <c r="U49" s="384"/>
      <c r="V49" s="133"/>
      <c r="W49" s="134">
        <f>SUM(W38:W48)</f>
        <v>664141801</v>
      </c>
      <c r="X49" s="134"/>
      <c r="Y49" s="135">
        <f>SUM(Y38:Y48)</f>
        <v>0.17</v>
      </c>
      <c r="Z49" s="133"/>
    </row>
    <row r="50" spans="1:29" x14ac:dyDescent="0.2">
      <c r="A50" s="279"/>
      <c r="B50" s="279"/>
      <c r="C50" s="279"/>
      <c r="D50" s="279"/>
      <c r="E50" s="279"/>
      <c r="F50" s="279"/>
      <c r="G50" s="279"/>
      <c r="H50" s="279"/>
      <c r="I50" s="279"/>
      <c r="J50" s="279"/>
      <c r="K50" s="279"/>
      <c r="L50" s="279"/>
      <c r="M50" s="279"/>
      <c r="N50" s="279"/>
      <c r="O50" s="279"/>
      <c r="P50" s="279"/>
      <c r="Q50" s="279"/>
      <c r="R50" s="279"/>
      <c r="S50" s="279"/>
      <c r="T50" s="294"/>
      <c r="U50" s="294"/>
      <c r="V50" s="153"/>
      <c r="W50" s="154"/>
      <c r="X50" s="154"/>
      <c r="Y50" s="66"/>
      <c r="Z50" s="155"/>
    </row>
    <row r="51" spans="1:29" ht="15.75" x14ac:dyDescent="0.2">
      <c r="A51" s="110"/>
      <c r="B51" s="290" t="s">
        <v>107</v>
      </c>
      <c r="C51" s="290"/>
      <c r="D51" s="290"/>
      <c r="E51" s="290"/>
      <c r="F51" s="290"/>
      <c r="G51" s="290"/>
      <c r="H51" s="290"/>
      <c r="I51" s="290"/>
      <c r="J51" s="290"/>
      <c r="K51" s="290"/>
      <c r="L51" s="290"/>
      <c r="M51" s="290"/>
      <c r="N51" s="290"/>
      <c r="O51" s="290"/>
      <c r="P51" s="290"/>
      <c r="Q51" s="290"/>
      <c r="R51" s="290"/>
      <c r="S51" s="281"/>
      <c r="T51" s="281"/>
      <c r="U51" s="281"/>
      <c r="V51" s="281"/>
      <c r="W51" s="281"/>
      <c r="X51" s="281"/>
      <c r="Y51" s="281"/>
      <c r="Z51" s="281"/>
    </row>
    <row r="52" spans="1:29" ht="105" x14ac:dyDescent="0.2">
      <c r="A52" s="110"/>
      <c r="B52" s="169">
        <v>5</v>
      </c>
      <c r="C52" s="287" t="s">
        <v>108</v>
      </c>
      <c r="D52" s="288"/>
      <c r="E52" s="289"/>
      <c r="F52" s="170">
        <v>0.03</v>
      </c>
      <c r="G52" s="273" t="s">
        <v>236</v>
      </c>
      <c r="H52" s="273"/>
      <c r="I52" s="273"/>
      <c r="J52" s="273"/>
      <c r="K52" s="171">
        <v>42552</v>
      </c>
      <c r="L52" s="171">
        <v>42735</v>
      </c>
      <c r="M52" s="115" t="s">
        <v>250</v>
      </c>
      <c r="N52" s="345" t="s">
        <v>237</v>
      </c>
      <c r="O52" s="172">
        <v>1954000000</v>
      </c>
      <c r="P52" s="139">
        <v>0</v>
      </c>
      <c r="Q52" s="277" t="s">
        <v>252</v>
      </c>
      <c r="R52" s="282"/>
      <c r="S52" s="173"/>
      <c r="T52" s="293"/>
      <c r="U52" s="293"/>
      <c r="V52" s="174" t="s">
        <v>311</v>
      </c>
      <c r="W52" s="139">
        <f>1455958100+83513152*2+61491960+80742195+8087366+50677121+12141720+46745511</f>
        <v>1882870277</v>
      </c>
      <c r="X52" s="139"/>
      <c r="Y52" s="121">
        <f t="shared" ref="Y52:Y55" si="1">+(W52*F52)/O52</f>
        <v>2.8907936699078811E-2</v>
      </c>
      <c r="Z52" s="175" t="s">
        <v>313</v>
      </c>
    </row>
    <row r="53" spans="1:29" ht="45" x14ac:dyDescent="0.2">
      <c r="A53" s="110"/>
      <c r="B53" s="169">
        <v>6</v>
      </c>
      <c r="C53" s="287" t="s">
        <v>247</v>
      </c>
      <c r="D53" s="288"/>
      <c r="E53" s="289"/>
      <c r="F53" s="170">
        <v>0.03</v>
      </c>
      <c r="G53" s="273" t="s">
        <v>248</v>
      </c>
      <c r="H53" s="273"/>
      <c r="I53" s="273"/>
      <c r="J53" s="273"/>
      <c r="K53" s="171">
        <v>42552</v>
      </c>
      <c r="L53" s="171">
        <v>42735</v>
      </c>
      <c r="M53" s="115" t="s">
        <v>249</v>
      </c>
      <c r="N53" s="346"/>
      <c r="O53" s="172">
        <v>300000000</v>
      </c>
      <c r="P53" s="139">
        <v>0</v>
      </c>
      <c r="Q53" s="277" t="s">
        <v>252</v>
      </c>
      <c r="R53" s="278"/>
      <c r="S53" s="110"/>
      <c r="T53" s="293"/>
      <c r="U53" s="293"/>
      <c r="V53" s="174" t="s">
        <v>312</v>
      </c>
      <c r="W53" s="139">
        <v>236799458</v>
      </c>
      <c r="X53" s="139"/>
      <c r="Y53" s="121">
        <f t="shared" si="1"/>
        <v>2.3679945799999998E-2</v>
      </c>
      <c r="Z53" s="116" t="s">
        <v>273</v>
      </c>
    </row>
    <row r="54" spans="1:29" ht="15.75" x14ac:dyDescent="0.2">
      <c r="A54" s="110"/>
      <c r="B54" s="169">
        <v>7</v>
      </c>
      <c r="C54" s="287" t="s">
        <v>130</v>
      </c>
      <c r="D54" s="288"/>
      <c r="E54" s="289"/>
      <c r="F54" s="170">
        <v>0.05</v>
      </c>
      <c r="G54" s="273" t="s">
        <v>142</v>
      </c>
      <c r="H54" s="273"/>
      <c r="I54" s="273"/>
      <c r="J54" s="273"/>
      <c r="K54" s="115">
        <v>42552</v>
      </c>
      <c r="L54" s="115">
        <v>42735</v>
      </c>
      <c r="M54" s="343" t="s">
        <v>144</v>
      </c>
      <c r="N54" s="346"/>
      <c r="O54" s="139">
        <f>O49+O35+O23</f>
        <v>9195000000</v>
      </c>
      <c r="P54" s="139">
        <v>0</v>
      </c>
      <c r="Q54" s="277" t="s">
        <v>252</v>
      </c>
      <c r="R54" s="278"/>
      <c r="S54" s="110"/>
      <c r="T54" s="293"/>
      <c r="U54" s="293"/>
      <c r="V54" s="176">
        <f>11000000+4500000+46745511</f>
        <v>62245511</v>
      </c>
      <c r="W54" s="139">
        <f>W49+W35+W23</f>
        <v>4091191432</v>
      </c>
      <c r="X54" s="139"/>
      <c r="Y54" s="121">
        <f t="shared" si="1"/>
        <v>2.2246826710168574E-2</v>
      </c>
      <c r="Z54" s="177"/>
    </row>
    <row r="55" spans="1:29" ht="15.75" x14ac:dyDescent="0.2">
      <c r="A55" s="110"/>
      <c r="B55" s="169">
        <v>8</v>
      </c>
      <c r="C55" s="287" t="s">
        <v>122</v>
      </c>
      <c r="D55" s="288"/>
      <c r="E55" s="289"/>
      <c r="F55" s="170">
        <v>0.04</v>
      </c>
      <c r="G55" s="342" t="s">
        <v>143</v>
      </c>
      <c r="H55" s="342"/>
      <c r="I55" s="342"/>
      <c r="J55" s="342"/>
      <c r="K55" s="115">
        <v>42552</v>
      </c>
      <c r="L55" s="115">
        <v>42735</v>
      </c>
      <c r="M55" s="344"/>
      <c r="N55" s="347"/>
      <c r="O55" s="139">
        <v>9195000000</v>
      </c>
      <c r="P55" s="139">
        <v>0</v>
      </c>
      <c r="Q55" s="277" t="s">
        <v>252</v>
      </c>
      <c r="R55" s="278"/>
      <c r="S55" s="110"/>
      <c r="T55" s="293"/>
      <c r="U55" s="293"/>
      <c r="V55" s="176">
        <f>+O52-W52</f>
        <v>71129723</v>
      </c>
      <c r="W55" s="139">
        <f>+W54</f>
        <v>4091191432</v>
      </c>
      <c r="X55" s="139"/>
      <c r="Y55" s="121">
        <f t="shared" si="1"/>
        <v>1.7797461368134856E-2</v>
      </c>
      <c r="Z55" s="177"/>
      <c r="AA55" s="178"/>
    </row>
    <row r="56" spans="1:29" x14ac:dyDescent="0.2">
      <c r="A56" s="327"/>
      <c r="B56" s="327"/>
      <c r="C56" s="327"/>
      <c r="D56" s="327"/>
      <c r="E56" s="327"/>
      <c r="F56" s="327"/>
      <c r="G56" s="327"/>
      <c r="H56" s="327"/>
      <c r="I56" s="327"/>
      <c r="J56" s="327"/>
      <c r="K56" s="327"/>
      <c r="L56" s="327"/>
      <c r="M56" s="327"/>
      <c r="N56" s="327"/>
      <c r="O56" s="327"/>
      <c r="P56" s="327"/>
      <c r="Q56" s="327"/>
      <c r="R56" s="327"/>
      <c r="S56" s="327"/>
      <c r="T56" s="96"/>
      <c r="U56" s="96"/>
      <c r="V56" s="179"/>
      <c r="W56" s="180"/>
      <c r="X56" s="180"/>
      <c r="Y56" s="181"/>
      <c r="Z56" s="96"/>
      <c r="AA56" s="182"/>
      <c r="AB56" s="183"/>
      <c r="AC56" s="183"/>
    </row>
    <row r="57" spans="1:29" ht="15.75" x14ac:dyDescent="0.2">
      <c r="A57" s="110"/>
      <c r="B57" s="283" t="s">
        <v>29</v>
      </c>
      <c r="C57" s="284"/>
      <c r="D57" s="284"/>
      <c r="E57" s="285"/>
      <c r="F57" s="184">
        <f>F23+F35+F49+F52+F53+F54+F55</f>
        <v>1.0020822942643393</v>
      </c>
      <c r="G57" s="286"/>
      <c r="H57" s="286"/>
      <c r="I57" s="286"/>
      <c r="J57" s="286"/>
      <c r="K57" s="341" t="s">
        <v>251</v>
      </c>
      <c r="L57" s="341"/>
      <c r="M57" s="341"/>
      <c r="N57" s="341"/>
      <c r="O57" s="185">
        <f>O23+O35+O49</f>
        <v>9195000000</v>
      </c>
      <c r="P57" s="185">
        <f>P23+P35+P49</f>
        <v>15674000000</v>
      </c>
      <c r="Q57" s="186"/>
      <c r="R57" s="187"/>
      <c r="S57" s="110"/>
      <c r="T57" s="291" t="s">
        <v>29</v>
      </c>
      <c r="U57" s="292"/>
      <c r="V57" s="292"/>
      <c r="W57" s="188">
        <f>W23+W35+W49</f>
        <v>4091191432</v>
      </c>
      <c r="X57" s="188"/>
      <c r="Y57" s="189">
        <f>Y23+Y35+Y49+Y52+Y53+Y54+Y55</f>
        <v>0.65753217057738222</v>
      </c>
      <c r="Z57" s="190"/>
      <c r="AA57" s="182"/>
      <c r="AB57" s="183"/>
      <c r="AC57" s="183"/>
    </row>
    <row r="58" spans="1:29" ht="15.75" x14ac:dyDescent="0.2">
      <c r="A58" s="107"/>
      <c r="B58" s="107"/>
      <c r="C58" s="107"/>
      <c r="D58" s="107"/>
      <c r="E58" s="108"/>
      <c r="F58" s="108"/>
      <c r="G58" s="108"/>
      <c r="H58" s="108"/>
      <c r="I58" s="108"/>
      <c r="J58" s="108"/>
      <c r="K58" s="108"/>
      <c r="L58" s="108"/>
      <c r="M58" s="108"/>
      <c r="N58" s="109"/>
      <c r="O58" s="109"/>
      <c r="P58" s="109"/>
      <c r="Q58" s="109"/>
      <c r="R58" s="109"/>
      <c r="S58" s="107"/>
      <c r="T58" s="294"/>
      <c r="U58" s="294"/>
      <c r="V58" s="153"/>
      <c r="W58" s="154"/>
      <c r="X58" s="154"/>
      <c r="Y58" s="66"/>
      <c r="Z58" s="155"/>
      <c r="AA58" s="182"/>
      <c r="AB58" s="183"/>
      <c r="AC58" s="183"/>
    </row>
    <row r="59" spans="1:29" ht="15.75" x14ac:dyDescent="0.2">
      <c r="A59" s="107"/>
      <c r="B59" s="374" t="s">
        <v>106</v>
      </c>
      <c r="C59" s="375"/>
      <c r="D59" s="375"/>
      <c r="E59" s="375"/>
      <c r="F59" s="375"/>
      <c r="G59" s="375"/>
      <c r="H59" s="376"/>
      <c r="I59" s="96"/>
      <c r="J59" s="366" t="s">
        <v>103</v>
      </c>
      <c r="K59" s="367"/>
      <c r="L59" s="367"/>
      <c r="M59" s="367"/>
      <c r="N59" s="367"/>
      <c r="O59" s="368"/>
      <c r="P59" s="97"/>
      <c r="Q59" s="366" t="s">
        <v>269</v>
      </c>
      <c r="R59" s="367"/>
      <c r="S59" s="367"/>
      <c r="T59" s="367"/>
      <c r="U59" s="367"/>
      <c r="V59" s="367"/>
      <c r="W59" s="367"/>
      <c r="X59" s="367"/>
      <c r="Y59" s="367"/>
      <c r="Z59" s="368"/>
      <c r="AA59" s="182"/>
      <c r="AB59" s="183"/>
      <c r="AC59" s="183"/>
    </row>
    <row r="60" spans="1:29" ht="15.75" x14ac:dyDescent="0.2">
      <c r="A60" s="107"/>
      <c r="B60" s="191"/>
      <c r="C60" s="192"/>
      <c r="D60" s="192"/>
      <c r="E60" s="192"/>
      <c r="F60" s="108"/>
      <c r="G60" s="183"/>
      <c r="H60" s="193"/>
      <c r="I60" s="96"/>
      <c r="J60" s="194"/>
      <c r="K60" s="91"/>
      <c r="L60" s="91"/>
      <c r="M60" s="91"/>
      <c r="N60" s="107"/>
      <c r="O60" s="195"/>
      <c r="P60" s="97"/>
      <c r="Q60" s="194"/>
      <c r="R60" s="91"/>
      <c r="S60" s="183"/>
      <c r="T60" s="182"/>
      <c r="U60" s="196"/>
      <c r="V60" s="196"/>
      <c r="W60" s="196"/>
      <c r="X60" s="196"/>
      <c r="Y60" s="91"/>
      <c r="Z60" s="197"/>
      <c r="AA60" s="182"/>
      <c r="AB60" s="183"/>
      <c r="AC60" s="183"/>
    </row>
    <row r="61" spans="1:29" ht="15.75" x14ac:dyDescent="0.2">
      <c r="A61" s="107"/>
      <c r="B61" s="191" t="s">
        <v>104</v>
      </c>
      <c r="C61" s="382"/>
      <c r="D61" s="382"/>
      <c r="E61" s="92"/>
      <c r="F61" s="108"/>
      <c r="G61" s="183"/>
      <c r="H61" s="193"/>
      <c r="I61" s="96"/>
      <c r="J61" s="370" t="s">
        <v>104</v>
      </c>
      <c r="K61" s="371"/>
      <c r="L61" s="383"/>
      <c r="M61" s="383"/>
      <c r="N61" s="383"/>
      <c r="O61" s="195"/>
      <c r="P61" s="97"/>
      <c r="Q61" s="198" t="s">
        <v>104</v>
      </c>
      <c r="R61" s="199"/>
      <c r="S61" s="183"/>
      <c r="T61" s="182"/>
      <c r="U61" s="200"/>
      <c r="V61" s="200"/>
      <c r="W61" s="200"/>
      <c r="X61" s="95"/>
      <c r="Y61" s="91"/>
      <c r="Z61" s="201"/>
      <c r="AA61" s="182"/>
      <c r="AB61" s="183"/>
      <c r="AC61" s="183"/>
    </row>
    <row r="62" spans="1:29" ht="30" x14ac:dyDescent="0.2">
      <c r="A62" s="107"/>
      <c r="B62" s="381" t="s">
        <v>105</v>
      </c>
      <c r="C62" s="379"/>
      <c r="D62" s="379"/>
      <c r="E62" s="379"/>
      <c r="F62" s="379"/>
      <c r="G62" s="379"/>
      <c r="H62" s="193"/>
      <c r="I62" s="96"/>
      <c r="J62" s="370" t="s">
        <v>105</v>
      </c>
      <c r="K62" s="371"/>
      <c r="L62" s="371" t="s">
        <v>334</v>
      </c>
      <c r="M62" s="371"/>
      <c r="N62" s="371"/>
      <c r="O62" s="195"/>
      <c r="P62" s="202"/>
      <c r="Q62" s="198" t="s">
        <v>105</v>
      </c>
      <c r="R62" s="203"/>
      <c r="S62" s="183"/>
      <c r="T62" s="182"/>
      <c r="U62" s="385" t="s">
        <v>335</v>
      </c>
      <c r="V62" s="385"/>
      <c r="W62" s="385"/>
      <c r="X62" s="95"/>
      <c r="Y62" s="65"/>
      <c r="Z62" s="201"/>
      <c r="AA62" s="182"/>
      <c r="AB62" s="183"/>
      <c r="AC62" s="183"/>
    </row>
    <row r="63" spans="1:29" ht="15.75" x14ac:dyDescent="0.2">
      <c r="A63" s="107"/>
      <c r="B63" s="381"/>
      <c r="C63" s="377" t="s">
        <v>342</v>
      </c>
      <c r="D63" s="378"/>
      <c r="E63" s="378"/>
      <c r="F63" s="378"/>
      <c r="G63" s="378"/>
      <c r="H63" s="193"/>
      <c r="I63" s="96"/>
      <c r="J63" s="194"/>
      <c r="K63" s="183"/>
      <c r="L63" s="204"/>
      <c r="M63" s="91"/>
      <c r="N63" s="107"/>
      <c r="O63" s="195"/>
      <c r="P63" s="97"/>
      <c r="Q63" s="198"/>
      <c r="R63" s="65"/>
      <c r="S63" s="183"/>
      <c r="T63" s="182"/>
      <c r="U63" s="65"/>
      <c r="V63" s="65"/>
      <c r="W63" s="65"/>
      <c r="X63" s="65"/>
      <c r="Y63" s="65"/>
      <c r="Z63" s="197"/>
      <c r="AA63" s="205"/>
      <c r="AB63" s="183"/>
      <c r="AC63" s="183"/>
    </row>
    <row r="64" spans="1:29" ht="15.75" x14ac:dyDescent="0.2">
      <c r="A64" s="107"/>
      <c r="B64" s="191" t="s">
        <v>104</v>
      </c>
      <c r="C64" s="206"/>
      <c r="D64" s="206"/>
      <c r="E64" s="207"/>
      <c r="F64" s="208"/>
      <c r="G64" s="209"/>
      <c r="H64" s="193"/>
      <c r="I64" s="96"/>
      <c r="J64" s="372" t="s">
        <v>336</v>
      </c>
      <c r="K64" s="373"/>
      <c r="L64" s="200"/>
      <c r="M64" s="200"/>
      <c r="N64" s="210"/>
      <c r="O64" s="195"/>
      <c r="P64" s="97"/>
      <c r="Q64" s="198" t="s">
        <v>104</v>
      </c>
      <c r="R64" s="199"/>
      <c r="S64" s="183"/>
      <c r="T64" s="182"/>
      <c r="U64" s="211"/>
      <c r="V64" s="211"/>
      <c r="W64" s="211"/>
      <c r="X64" s="199"/>
      <c r="Y64" s="199"/>
      <c r="Z64" s="197"/>
      <c r="AA64" s="205"/>
      <c r="AB64" s="183"/>
      <c r="AC64" s="183"/>
    </row>
    <row r="65" spans="1:29" ht="56.25" customHeight="1" x14ac:dyDescent="0.2">
      <c r="A65" s="107"/>
      <c r="B65" s="212" t="s">
        <v>105</v>
      </c>
      <c r="C65" s="380" t="s">
        <v>343</v>
      </c>
      <c r="D65" s="380"/>
      <c r="E65" s="380"/>
      <c r="F65" s="380"/>
      <c r="G65" s="380"/>
      <c r="H65" s="213"/>
      <c r="I65" s="96"/>
      <c r="J65" s="214" t="s">
        <v>105</v>
      </c>
      <c r="K65" s="209"/>
      <c r="L65" s="369" t="s">
        <v>337</v>
      </c>
      <c r="M65" s="369"/>
      <c r="N65" s="369"/>
      <c r="O65" s="215"/>
      <c r="P65" s="97"/>
      <c r="Q65" s="214" t="s">
        <v>105</v>
      </c>
      <c r="R65" s="216"/>
      <c r="S65" s="209"/>
      <c r="T65" s="217"/>
      <c r="U65" s="390" t="s">
        <v>344</v>
      </c>
      <c r="V65" s="390"/>
      <c r="W65" s="390"/>
      <c r="X65" s="245"/>
      <c r="Y65" s="218"/>
      <c r="Z65" s="219"/>
      <c r="AA65" s="205"/>
      <c r="AB65" s="183"/>
      <c r="AC65" s="183"/>
    </row>
    <row r="66" spans="1:29" ht="15.75" x14ac:dyDescent="0.2">
      <c r="A66" s="97"/>
      <c r="B66" s="281"/>
      <c r="C66" s="281"/>
      <c r="D66" s="281"/>
      <c r="E66" s="281"/>
      <c r="F66" s="281"/>
      <c r="G66" s="281"/>
      <c r="H66" s="281"/>
      <c r="I66" s="281"/>
      <c r="J66" s="281"/>
      <c r="K66" s="281"/>
      <c r="L66" s="281"/>
      <c r="M66" s="108"/>
      <c r="N66" s="281"/>
      <c r="O66" s="281"/>
      <c r="P66" s="281"/>
      <c r="Q66" s="281"/>
      <c r="R66" s="279"/>
      <c r="S66" s="97"/>
      <c r="T66" s="294"/>
      <c r="U66" s="294"/>
      <c r="V66" s="153"/>
      <c r="W66" s="154"/>
      <c r="X66" s="154"/>
      <c r="Y66" s="66"/>
      <c r="Z66" s="155"/>
      <c r="AA66" s="205"/>
      <c r="AB66" s="183"/>
      <c r="AC66" s="183"/>
    </row>
    <row r="67" spans="1:29" ht="15.75" x14ac:dyDescent="0.2">
      <c r="A67" s="183"/>
      <c r="B67" s="281"/>
      <c r="C67" s="281"/>
      <c r="D67" s="281"/>
      <c r="E67" s="281"/>
      <c r="F67" s="281"/>
      <c r="G67" s="281"/>
      <c r="H67" s="281"/>
      <c r="I67" s="281"/>
      <c r="J67" s="281"/>
      <c r="K67" s="281"/>
      <c r="L67" s="281"/>
      <c r="M67" s="108"/>
      <c r="N67" s="281"/>
      <c r="O67" s="281"/>
      <c r="P67" s="281"/>
      <c r="Q67" s="281"/>
      <c r="R67" s="279"/>
      <c r="S67" s="183"/>
      <c r="T67" s="294"/>
      <c r="U67" s="294"/>
      <c r="V67" s="153"/>
      <c r="W67" s="154"/>
      <c r="X67" s="154"/>
      <c r="Y67" s="66"/>
      <c r="Z67" s="155"/>
      <c r="AA67" s="205"/>
      <c r="AB67" s="183"/>
      <c r="AC67" s="183"/>
    </row>
    <row r="68" spans="1:29" x14ac:dyDescent="0.2">
      <c r="A68" s="183"/>
      <c r="B68" s="279" t="s">
        <v>30</v>
      </c>
      <c r="C68" s="279"/>
      <c r="D68" s="279"/>
      <c r="E68" s="279"/>
      <c r="F68" s="279"/>
      <c r="G68" s="279"/>
      <c r="H68" s="279"/>
      <c r="I68" s="279"/>
      <c r="J68" s="279"/>
      <c r="K68" s="279"/>
      <c r="L68" s="279"/>
      <c r="M68" s="107"/>
      <c r="N68" s="279"/>
      <c r="O68" s="279"/>
      <c r="P68" s="279"/>
      <c r="Q68" s="279"/>
      <c r="R68" s="279"/>
      <c r="S68" s="183"/>
      <c r="T68" s="294"/>
      <c r="U68" s="294"/>
      <c r="V68" s="153"/>
      <c r="W68" s="154"/>
      <c r="X68" s="154"/>
      <c r="Y68" s="66"/>
      <c r="Z68" s="155"/>
      <c r="AA68" s="205"/>
      <c r="AB68" s="183"/>
      <c r="AC68" s="183"/>
    </row>
    <row r="69" spans="1:29" x14ac:dyDescent="0.2">
      <c r="A69" s="203"/>
      <c r="B69" s="203"/>
      <c r="C69" s="203"/>
      <c r="D69" s="203"/>
      <c r="E69" s="203"/>
      <c r="F69" s="203"/>
      <c r="G69" s="203"/>
      <c r="H69" s="203"/>
      <c r="I69" s="203"/>
      <c r="J69" s="203"/>
      <c r="K69" s="203"/>
      <c r="L69" s="203"/>
      <c r="M69" s="203"/>
      <c r="N69" s="173"/>
      <c r="O69" s="173"/>
      <c r="P69" s="173"/>
      <c r="Q69" s="173"/>
      <c r="R69" s="203"/>
      <c r="S69" s="203"/>
      <c r="T69" s="294"/>
      <c r="U69" s="294"/>
      <c r="V69" s="153"/>
      <c r="W69" s="154"/>
      <c r="X69" s="154"/>
      <c r="Y69" s="66"/>
      <c r="Z69" s="155"/>
      <c r="AA69" s="205"/>
      <c r="AB69" s="183"/>
      <c r="AC69" s="183"/>
    </row>
    <row r="70" spans="1:29" x14ac:dyDescent="0.2">
      <c r="T70" s="294"/>
      <c r="U70" s="294"/>
      <c r="V70" s="153"/>
      <c r="W70" s="154"/>
      <c r="X70" s="154"/>
      <c r="Y70" s="66"/>
      <c r="Z70" s="155"/>
      <c r="AA70" s="205"/>
      <c r="AB70" s="183"/>
      <c r="AC70" s="183"/>
    </row>
    <row r="71" spans="1:29" x14ac:dyDescent="0.2">
      <c r="T71" s="294"/>
      <c r="U71" s="294"/>
      <c r="V71" s="153"/>
      <c r="W71" s="154"/>
      <c r="X71" s="154"/>
      <c r="Y71" s="66"/>
      <c r="Z71" s="155"/>
      <c r="AA71" s="205"/>
      <c r="AB71" s="183"/>
      <c r="AC71" s="183"/>
    </row>
    <row r="72" spans="1:29" x14ac:dyDescent="0.2">
      <c r="T72" s="294"/>
      <c r="U72" s="294"/>
      <c r="V72" s="153"/>
      <c r="W72" s="154"/>
      <c r="X72" s="154"/>
      <c r="Y72" s="66"/>
      <c r="Z72" s="155"/>
      <c r="AA72" s="205"/>
      <c r="AB72" s="183"/>
      <c r="AC72" s="183"/>
    </row>
    <row r="73" spans="1:29" x14ac:dyDescent="0.2">
      <c r="T73" s="294"/>
      <c r="U73" s="294"/>
      <c r="V73" s="153"/>
      <c r="W73" s="154"/>
      <c r="X73" s="154"/>
      <c r="Y73" s="66"/>
      <c r="Z73" s="155"/>
      <c r="AA73" s="205"/>
      <c r="AB73" s="183"/>
      <c r="AC73" s="183"/>
    </row>
    <row r="74" spans="1:29" x14ac:dyDescent="0.2">
      <c r="T74" s="294"/>
      <c r="U74" s="294"/>
      <c r="V74" s="153"/>
      <c r="W74" s="154"/>
      <c r="X74" s="154"/>
      <c r="Y74" s="66"/>
      <c r="Z74" s="155"/>
      <c r="AA74" s="205"/>
      <c r="AB74" s="183"/>
      <c r="AC74" s="183"/>
    </row>
    <row r="75" spans="1:29" x14ac:dyDescent="0.2">
      <c r="T75" s="294"/>
      <c r="U75" s="294"/>
      <c r="V75" s="153"/>
      <c r="W75" s="154"/>
      <c r="X75" s="154"/>
      <c r="Y75" s="66"/>
      <c r="Z75" s="155"/>
      <c r="AA75" s="205"/>
      <c r="AB75" s="183"/>
      <c r="AC75" s="183"/>
    </row>
    <row r="76" spans="1:29" x14ac:dyDescent="0.2">
      <c r="T76" s="294"/>
      <c r="U76" s="294"/>
      <c r="V76" s="153"/>
      <c r="W76" s="154"/>
      <c r="X76" s="154"/>
      <c r="Y76" s="66"/>
      <c r="Z76" s="155"/>
      <c r="AA76" s="205"/>
      <c r="AB76" s="183"/>
      <c r="AC76" s="183"/>
    </row>
    <row r="77" spans="1:29" x14ac:dyDescent="0.2">
      <c r="T77" s="294"/>
      <c r="U77" s="294"/>
      <c r="V77" s="153"/>
      <c r="W77" s="154"/>
      <c r="X77" s="154"/>
      <c r="Y77" s="66"/>
      <c r="Z77" s="155"/>
      <c r="AA77" s="205"/>
      <c r="AB77" s="183"/>
      <c r="AC77" s="183"/>
    </row>
    <row r="78" spans="1:29" x14ac:dyDescent="0.2">
      <c r="T78" s="294"/>
      <c r="U78" s="294"/>
      <c r="V78" s="153"/>
      <c r="W78" s="154"/>
      <c r="X78" s="154"/>
      <c r="Y78" s="66"/>
      <c r="Z78" s="155"/>
      <c r="AA78" s="205"/>
      <c r="AB78" s="183"/>
      <c r="AC78" s="183"/>
    </row>
    <row r="79" spans="1:29" x14ac:dyDescent="0.2">
      <c r="T79" s="294"/>
      <c r="U79" s="294"/>
      <c r="V79" s="153"/>
      <c r="W79" s="154"/>
      <c r="X79" s="154"/>
      <c r="Y79" s="66"/>
      <c r="Z79" s="155"/>
      <c r="AA79" s="205"/>
      <c r="AB79" s="183"/>
      <c r="AC79" s="183"/>
    </row>
    <row r="80" spans="1:29" x14ac:dyDescent="0.2">
      <c r="T80" s="294"/>
      <c r="U80" s="294"/>
      <c r="V80" s="153"/>
      <c r="W80" s="154"/>
      <c r="X80" s="154"/>
      <c r="Y80" s="66"/>
      <c r="Z80" s="155"/>
      <c r="AA80" s="205"/>
      <c r="AB80" s="183"/>
      <c r="AC80" s="183"/>
    </row>
    <row r="81" spans="20:29" x14ac:dyDescent="0.2">
      <c r="T81" s="294"/>
      <c r="U81" s="294"/>
      <c r="V81" s="153"/>
      <c r="W81" s="154"/>
      <c r="X81" s="154"/>
      <c r="Y81" s="66"/>
      <c r="Z81" s="155"/>
      <c r="AA81" s="205"/>
      <c r="AB81" s="183"/>
      <c r="AC81" s="183"/>
    </row>
    <row r="82" spans="20:29" x14ac:dyDescent="0.2">
      <c r="T82" s="294"/>
      <c r="U82" s="294"/>
      <c r="V82" s="153"/>
      <c r="W82" s="154"/>
      <c r="X82" s="154"/>
      <c r="Y82" s="66"/>
      <c r="Z82" s="155"/>
      <c r="AA82" s="205"/>
      <c r="AB82" s="183"/>
      <c r="AC82" s="183"/>
    </row>
    <row r="83" spans="20:29" x14ac:dyDescent="0.2">
      <c r="T83" s="294"/>
      <c r="U83" s="294"/>
      <c r="V83" s="153"/>
      <c r="W83" s="154"/>
      <c r="X83" s="154"/>
      <c r="Y83" s="66"/>
      <c r="Z83" s="155"/>
      <c r="AA83" s="205"/>
      <c r="AB83" s="183"/>
      <c r="AC83" s="183"/>
    </row>
    <row r="84" spans="20:29" x14ac:dyDescent="0.2">
      <c r="T84" s="294"/>
      <c r="U84" s="294"/>
      <c r="V84" s="153"/>
      <c r="W84" s="154"/>
      <c r="X84" s="154"/>
      <c r="Y84" s="66"/>
      <c r="Z84" s="155"/>
      <c r="AA84" s="205"/>
      <c r="AB84" s="183"/>
      <c r="AC84" s="183"/>
    </row>
    <row r="85" spans="20:29" x14ac:dyDescent="0.2">
      <c r="T85" s="294"/>
      <c r="U85" s="294"/>
      <c r="V85" s="153"/>
      <c r="W85" s="154"/>
      <c r="X85" s="154"/>
      <c r="Y85" s="66"/>
      <c r="Z85" s="155"/>
      <c r="AA85" s="205"/>
      <c r="AB85" s="183"/>
      <c r="AC85" s="183"/>
    </row>
    <row r="86" spans="20:29" x14ac:dyDescent="0.2">
      <c r="T86" s="294"/>
      <c r="U86" s="294"/>
      <c r="V86" s="153"/>
      <c r="W86" s="154"/>
      <c r="X86" s="154"/>
      <c r="Y86" s="66"/>
      <c r="Z86" s="155"/>
      <c r="AA86" s="205"/>
      <c r="AB86" s="183"/>
      <c r="AC86" s="183"/>
    </row>
    <row r="87" spans="20:29" ht="15.75" x14ac:dyDescent="0.2">
      <c r="T87" s="294"/>
      <c r="U87" s="294"/>
      <c r="V87" s="153"/>
      <c r="W87" s="67"/>
      <c r="X87" s="67"/>
      <c r="Y87" s="220"/>
      <c r="Z87" s="155"/>
      <c r="AA87" s="205"/>
      <c r="AB87" s="183"/>
      <c r="AC87" s="183"/>
    </row>
    <row r="88" spans="20:29" x14ac:dyDescent="0.2">
      <c r="T88" s="294"/>
      <c r="U88" s="294"/>
      <c r="V88" s="153"/>
      <c r="W88" s="154"/>
      <c r="X88" s="154"/>
      <c r="Y88" s="66"/>
      <c r="Z88" s="155"/>
      <c r="AA88" s="205"/>
      <c r="AB88" s="183"/>
      <c r="AC88" s="183"/>
    </row>
    <row r="89" spans="20:29" x14ac:dyDescent="0.2">
      <c r="T89" s="183"/>
      <c r="U89" s="183"/>
      <c r="V89" s="183"/>
      <c r="W89" s="183"/>
      <c r="X89" s="183"/>
      <c r="Y89" s="183"/>
      <c r="Z89" s="183"/>
      <c r="AA89" s="205"/>
      <c r="AB89" s="183"/>
      <c r="AC89" s="183"/>
    </row>
    <row r="90" spans="20:29" x14ac:dyDescent="0.2">
      <c r="T90" s="294"/>
      <c r="U90" s="294"/>
      <c r="V90" s="153"/>
      <c r="W90" s="154"/>
      <c r="X90" s="154"/>
      <c r="Y90" s="66"/>
      <c r="Z90" s="155"/>
      <c r="AA90" s="205"/>
      <c r="AB90" s="183"/>
      <c r="AC90" s="183"/>
    </row>
    <row r="91" spans="20:29" x14ac:dyDescent="0.2">
      <c r="T91" s="294"/>
      <c r="U91" s="294"/>
      <c r="V91" s="153"/>
      <c r="W91" s="154"/>
      <c r="X91" s="154"/>
      <c r="Y91" s="66"/>
      <c r="Z91" s="155"/>
      <c r="AA91" s="205"/>
      <c r="AB91" s="183"/>
      <c r="AC91" s="183"/>
    </row>
    <row r="92" spans="20:29" x14ac:dyDescent="0.2">
      <c r="T92" s="294"/>
      <c r="U92" s="294"/>
      <c r="V92" s="153"/>
      <c r="W92" s="154"/>
      <c r="X92" s="154"/>
      <c r="Y92" s="66"/>
      <c r="Z92" s="155"/>
      <c r="AA92" s="205"/>
      <c r="AB92" s="183"/>
      <c r="AC92" s="183"/>
    </row>
    <row r="93" spans="20:29" x14ac:dyDescent="0.2">
      <c r="T93" s="294"/>
      <c r="U93" s="294"/>
      <c r="V93" s="153"/>
      <c r="W93" s="154"/>
      <c r="X93" s="154"/>
      <c r="Y93" s="66"/>
      <c r="Z93" s="155"/>
      <c r="AA93" s="205"/>
      <c r="AB93" s="183"/>
      <c r="AC93" s="183"/>
    </row>
    <row r="94" spans="20:29" x14ac:dyDescent="0.2">
      <c r="T94" s="294"/>
      <c r="U94" s="294"/>
      <c r="V94" s="153"/>
      <c r="W94" s="154"/>
      <c r="X94" s="154"/>
      <c r="Y94" s="66"/>
      <c r="Z94" s="155"/>
      <c r="AA94" s="205"/>
      <c r="AB94" s="183"/>
      <c r="AC94" s="183"/>
    </row>
    <row r="95" spans="20:29" x14ac:dyDescent="0.2">
      <c r="T95" s="294"/>
      <c r="U95" s="294"/>
      <c r="V95" s="153"/>
      <c r="W95" s="154"/>
      <c r="X95" s="154"/>
      <c r="Y95" s="66"/>
      <c r="Z95" s="155"/>
      <c r="AA95" s="205"/>
      <c r="AB95" s="183"/>
      <c r="AC95" s="183"/>
    </row>
    <row r="96" spans="20:29" x14ac:dyDescent="0.2">
      <c r="T96" s="294"/>
      <c r="U96" s="294"/>
      <c r="V96" s="153"/>
      <c r="W96" s="154"/>
      <c r="X96" s="154"/>
      <c r="Y96" s="66"/>
      <c r="Z96" s="155"/>
      <c r="AA96" s="205"/>
      <c r="AB96" s="183"/>
      <c r="AC96" s="183"/>
    </row>
    <row r="97" spans="20:29" ht="15.75" x14ac:dyDescent="0.2">
      <c r="T97" s="294"/>
      <c r="U97" s="294"/>
      <c r="V97" s="153"/>
      <c r="W97" s="67"/>
      <c r="X97" s="67"/>
      <c r="Y97" s="220"/>
      <c r="Z97" s="155"/>
      <c r="AA97" s="205"/>
      <c r="AB97" s="183"/>
      <c r="AC97" s="183"/>
    </row>
    <row r="98" spans="20:29" x14ac:dyDescent="0.2">
      <c r="T98" s="294"/>
      <c r="U98" s="294"/>
      <c r="V98" s="153"/>
      <c r="W98" s="154"/>
      <c r="X98" s="154"/>
      <c r="Y98" s="66"/>
      <c r="Z98" s="155"/>
      <c r="AA98" s="205"/>
      <c r="AB98" s="183"/>
      <c r="AC98" s="183"/>
    </row>
    <row r="99" spans="20:29" x14ac:dyDescent="0.2">
      <c r="T99" s="183"/>
      <c r="U99" s="183"/>
      <c r="V99" s="183"/>
      <c r="W99" s="183"/>
      <c r="X99" s="183"/>
      <c r="Y99" s="183"/>
      <c r="Z99" s="183"/>
      <c r="AA99" s="205"/>
      <c r="AB99" s="183"/>
      <c r="AC99" s="183"/>
    </row>
    <row r="100" spans="20:29" x14ac:dyDescent="0.2">
      <c r="T100" s="294"/>
      <c r="U100" s="294"/>
      <c r="V100" s="153"/>
      <c r="W100" s="154"/>
      <c r="X100" s="154"/>
      <c r="Y100" s="66"/>
      <c r="Z100" s="155"/>
      <c r="AA100" s="205"/>
      <c r="AB100" s="183"/>
      <c r="AC100" s="183"/>
    </row>
    <row r="101" spans="20:29" x14ac:dyDescent="0.2">
      <c r="T101" s="294"/>
      <c r="U101" s="294"/>
      <c r="V101" s="153"/>
      <c r="W101" s="154"/>
      <c r="X101" s="154"/>
      <c r="Y101" s="66"/>
      <c r="Z101" s="155"/>
      <c r="AA101" s="205"/>
      <c r="AB101" s="183"/>
      <c r="AC101" s="183"/>
    </row>
    <row r="102" spans="20:29" x14ac:dyDescent="0.2">
      <c r="T102" s="294"/>
      <c r="U102" s="294"/>
      <c r="V102" s="153"/>
      <c r="W102" s="154"/>
      <c r="X102" s="154"/>
      <c r="Y102" s="66"/>
      <c r="Z102" s="155"/>
      <c r="AA102" s="205"/>
      <c r="AB102" s="183"/>
      <c r="AC102" s="183"/>
    </row>
    <row r="103" spans="20:29" x14ac:dyDescent="0.2">
      <c r="T103" s="294"/>
      <c r="U103" s="294"/>
      <c r="V103" s="153"/>
      <c r="W103" s="154"/>
      <c r="X103" s="154"/>
      <c r="Y103" s="66"/>
      <c r="Z103" s="155"/>
      <c r="AA103" s="205"/>
      <c r="AB103" s="183"/>
      <c r="AC103" s="183"/>
    </row>
    <row r="104" spans="20:29" x14ac:dyDescent="0.2">
      <c r="T104" s="294"/>
      <c r="U104" s="294"/>
      <c r="V104" s="153"/>
      <c r="W104" s="154"/>
      <c r="X104" s="154"/>
      <c r="Y104" s="66"/>
      <c r="Z104" s="155"/>
      <c r="AA104" s="205"/>
      <c r="AB104" s="183"/>
      <c r="AC104" s="183"/>
    </row>
    <row r="105" spans="20:29" x14ac:dyDescent="0.2">
      <c r="T105" s="294"/>
      <c r="U105" s="294"/>
      <c r="V105" s="153"/>
      <c r="W105" s="154"/>
      <c r="X105" s="154"/>
      <c r="Y105" s="66"/>
      <c r="Z105" s="155"/>
      <c r="AA105" s="205"/>
      <c r="AB105" s="183"/>
      <c r="AC105" s="183"/>
    </row>
    <row r="106" spans="20:29" x14ac:dyDescent="0.2">
      <c r="T106" s="294"/>
      <c r="U106" s="294"/>
      <c r="V106" s="153"/>
      <c r="W106" s="154"/>
      <c r="X106" s="154"/>
      <c r="Y106" s="66"/>
      <c r="Z106" s="155"/>
      <c r="AA106" s="205"/>
      <c r="AB106" s="183"/>
      <c r="AC106" s="183"/>
    </row>
    <row r="107" spans="20:29" x14ac:dyDescent="0.2">
      <c r="T107" s="294"/>
      <c r="U107" s="294"/>
      <c r="V107" s="153"/>
      <c r="W107" s="154"/>
      <c r="X107" s="154"/>
      <c r="Y107" s="66"/>
      <c r="Z107" s="155"/>
      <c r="AA107" s="205"/>
      <c r="AB107" s="183"/>
      <c r="AC107" s="183"/>
    </row>
    <row r="108" spans="20:29" x14ac:dyDescent="0.2">
      <c r="T108" s="294"/>
      <c r="U108" s="294"/>
      <c r="V108" s="153"/>
      <c r="W108" s="154"/>
      <c r="X108" s="154"/>
      <c r="Y108" s="66"/>
      <c r="Z108" s="155"/>
      <c r="AA108" s="205"/>
      <c r="AB108" s="183"/>
      <c r="AC108" s="183"/>
    </row>
    <row r="109" spans="20:29" x14ac:dyDescent="0.2">
      <c r="T109" s="294"/>
      <c r="U109" s="294"/>
      <c r="V109" s="153"/>
      <c r="W109" s="154"/>
      <c r="X109" s="154"/>
      <c r="Y109" s="66"/>
      <c r="Z109" s="155"/>
      <c r="AA109" s="205"/>
      <c r="AB109" s="183"/>
      <c r="AC109" s="183"/>
    </row>
    <row r="110" spans="20:29" ht="15.75" x14ac:dyDescent="0.2">
      <c r="T110" s="294"/>
      <c r="U110" s="294"/>
      <c r="V110" s="153"/>
      <c r="W110" s="67"/>
      <c r="X110" s="67"/>
      <c r="Y110" s="220"/>
      <c r="Z110" s="155"/>
      <c r="AA110" s="205"/>
      <c r="AB110" s="183"/>
      <c r="AC110" s="183"/>
    </row>
    <row r="111" spans="20:29" x14ac:dyDescent="0.2">
      <c r="T111" s="294"/>
      <c r="U111" s="294"/>
      <c r="V111" s="153"/>
      <c r="W111" s="154"/>
      <c r="X111" s="154"/>
      <c r="Y111" s="66"/>
      <c r="Z111" s="155"/>
      <c r="AA111" s="205"/>
      <c r="AB111" s="183"/>
      <c r="AC111" s="183"/>
    </row>
    <row r="112" spans="20:29" x14ac:dyDescent="0.2">
      <c r="T112" s="183"/>
      <c r="U112" s="183"/>
      <c r="V112" s="183"/>
      <c r="W112" s="183"/>
      <c r="X112" s="183"/>
      <c r="Y112" s="183"/>
      <c r="Z112" s="183"/>
      <c r="AA112" s="205"/>
      <c r="AB112" s="183"/>
      <c r="AC112" s="183"/>
    </row>
    <row r="113" spans="20:29" x14ac:dyDescent="0.2">
      <c r="T113" s="294"/>
      <c r="U113" s="294"/>
      <c r="V113" s="153"/>
      <c r="W113" s="221"/>
      <c r="X113" s="221"/>
      <c r="Y113" s="66"/>
      <c r="Z113" s="155"/>
      <c r="AA113" s="205"/>
      <c r="AB113" s="183"/>
      <c r="AC113" s="183"/>
    </row>
    <row r="114" spans="20:29" x14ac:dyDescent="0.2">
      <c r="T114" s="294"/>
      <c r="U114" s="294"/>
      <c r="V114" s="153"/>
      <c r="W114" s="221"/>
      <c r="X114" s="221"/>
      <c r="Y114" s="66"/>
      <c r="Z114" s="155"/>
      <c r="AA114" s="205"/>
      <c r="AB114" s="183"/>
      <c r="AC114" s="183"/>
    </row>
    <row r="115" spans="20:29" x14ac:dyDescent="0.2">
      <c r="T115" s="294"/>
      <c r="U115" s="294"/>
      <c r="V115" s="153"/>
      <c r="W115" s="221"/>
      <c r="X115" s="221"/>
      <c r="Y115" s="66"/>
      <c r="Z115" s="155"/>
      <c r="AA115" s="205"/>
      <c r="AB115" s="183"/>
      <c r="AC115" s="183"/>
    </row>
    <row r="116" spans="20:29" ht="15.75" x14ac:dyDescent="0.2">
      <c r="T116" s="294"/>
      <c r="U116" s="294"/>
      <c r="V116" s="153"/>
      <c r="W116" s="67"/>
      <c r="X116" s="67"/>
      <c r="Y116" s="220"/>
      <c r="Z116" s="155"/>
      <c r="AA116" s="205"/>
      <c r="AB116" s="183"/>
      <c r="AC116" s="183"/>
    </row>
    <row r="117" spans="20:29" x14ac:dyDescent="0.2">
      <c r="T117" s="294"/>
      <c r="U117" s="294"/>
      <c r="V117" s="153"/>
      <c r="W117" s="154"/>
      <c r="X117" s="154"/>
      <c r="Y117" s="66"/>
      <c r="Z117" s="155"/>
      <c r="AA117" s="205"/>
      <c r="AB117" s="183"/>
      <c r="AC117" s="183"/>
    </row>
    <row r="118" spans="20:29" ht="15.75" x14ac:dyDescent="0.2">
      <c r="T118" s="386"/>
      <c r="U118" s="386"/>
      <c r="V118" s="386"/>
      <c r="W118" s="222"/>
      <c r="X118" s="222"/>
      <c r="Y118" s="223"/>
      <c r="Z118" s="155"/>
      <c r="AA118" s="205"/>
      <c r="AB118" s="183"/>
      <c r="AC118" s="183"/>
    </row>
    <row r="119" spans="20:29" x14ac:dyDescent="0.2">
      <c r="T119" s="294"/>
      <c r="U119" s="294"/>
      <c r="V119" s="155"/>
      <c r="W119" s="155"/>
      <c r="X119" s="155"/>
      <c r="Y119" s="155"/>
      <c r="Z119" s="155"/>
      <c r="AA119" s="205"/>
      <c r="AB119" s="183"/>
      <c r="AC119" s="183"/>
    </row>
    <row r="120" spans="20:29" ht="15.75" x14ac:dyDescent="0.2">
      <c r="T120" s="65"/>
      <c r="U120" s="65"/>
      <c r="V120" s="65"/>
      <c r="W120" s="65"/>
      <c r="X120" s="65"/>
      <c r="Y120" s="65"/>
      <c r="Z120" s="65"/>
      <c r="AA120" s="205"/>
      <c r="AB120" s="183"/>
      <c r="AC120" s="183"/>
    </row>
    <row r="121" spans="20:29" ht="15.75" x14ac:dyDescent="0.2">
      <c r="T121" s="224"/>
      <c r="U121" s="225"/>
      <c r="V121" s="225"/>
      <c r="W121" s="225"/>
      <c r="X121" s="225"/>
      <c r="Y121" s="226"/>
      <c r="Z121" s="226"/>
      <c r="AA121" s="155"/>
      <c r="AB121" s="183"/>
      <c r="AC121" s="183"/>
    </row>
    <row r="122" spans="20:29" ht="15.75" x14ac:dyDescent="0.2">
      <c r="T122" s="227"/>
      <c r="U122" s="91"/>
      <c r="V122" s="228"/>
      <c r="W122" s="65"/>
      <c r="X122" s="65"/>
      <c r="Y122" s="65"/>
      <c r="Z122" s="229"/>
      <c r="AA122" s="155"/>
      <c r="AB122" s="183"/>
      <c r="AC122" s="183"/>
    </row>
    <row r="123" spans="20:29" ht="15.75" x14ac:dyDescent="0.2">
      <c r="T123" s="65"/>
      <c r="U123" s="65"/>
      <c r="V123" s="65"/>
      <c r="W123" s="65"/>
      <c r="X123" s="65"/>
      <c r="Y123" s="65"/>
      <c r="Z123" s="229"/>
      <c r="AA123" s="155"/>
      <c r="AB123" s="183"/>
      <c r="AC123" s="183"/>
    </row>
    <row r="124" spans="20:29" ht="15.75" x14ac:dyDescent="0.2">
      <c r="T124" s="65"/>
      <c r="U124" s="65"/>
      <c r="V124" s="65"/>
      <c r="W124" s="65"/>
      <c r="X124" s="65"/>
      <c r="Y124" s="65"/>
      <c r="Z124" s="65"/>
      <c r="AA124" s="155"/>
      <c r="AB124" s="183"/>
      <c r="AC124" s="183"/>
    </row>
    <row r="125" spans="20:29" ht="15.75" x14ac:dyDescent="0.2">
      <c r="T125" s="227"/>
      <c r="U125" s="227"/>
      <c r="V125" s="230"/>
      <c r="W125" s="231"/>
      <c r="X125" s="231"/>
      <c r="Y125" s="231"/>
      <c r="Z125" s="65"/>
      <c r="AA125" s="155"/>
      <c r="AB125" s="183"/>
      <c r="AC125" s="183"/>
    </row>
    <row r="126" spans="20:29" ht="15.75" x14ac:dyDescent="0.2">
      <c r="T126" s="232"/>
      <c r="U126" s="232"/>
      <c r="V126" s="232"/>
      <c r="W126" s="232"/>
      <c r="X126" s="232"/>
      <c r="Y126" s="232"/>
      <c r="Z126" s="229"/>
      <c r="AA126" s="155"/>
      <c r="AB126" s="183"/>
      <c r="AC126" s="183"/>
    </row>
    <row r="127" spans="20:29" x14ac:dyDescent="0.2">
      <c r="T127" s="294"/>
      <c r="U127" s="294"/>
      <c r="V127" s="153"/>
      <c r="W127" s="154"/>
      <c r="X127" s="154"/>
      <c r="Y127" s="66"/>
      <c r="Z127" s="155"/>
      <c r="AA127" s="155"/>
      <c r="AB127" s="183"/>
      <c r="AC127" s="183"/>
    </row>
    <row r="128" spans="20:29" x14ac:dyDescent="0.2">
      <c r="T128" s="294"/>
      <c r="U128" s="294"/>
      <c r="V128" s="153"/>
      <c r="W128" s="154"/>
      <c r="X128" s="154"/>
      <c r="Y128" s="66"/>
      <c r="Z128" s="155"/>
      <c r="AA128" s="155"/>
      <c r="AB128" s="183"/>
      <c r="AC128" s="183"/>
    </row>
    <row r="129" spans="20:29" x14ac:dyDescent="0.2">
      <c r="T129" s="294"/>
      <c r="U129" s="294"/>
      <c r="V129" s="153"/>
      <c r="W129" s="154"/>
      <c r="X129" s="154"/>
      <c r="Y129" s="66"/>
      <c r="Z129" s="155"/>
      <c r="AA129" s="155"/>
      <c r="AB129" s="183"/>
      <c r="AC129" s="183"/>
    </row>
    <row r="130" spans="20:29" x14ac:dyDescent="0.2">
      <c r="T130" s="294"/>
      <c r="U130" s="294"/>
      <c r="V130" s="153"/>
      <c r="W130" s="154"/>
      <c r="X130" s="154"/>
      <c r="Y130" s="66"/>
      <c r="Z130" s="155"/>
      <c r="AA130" s="155"/>
      <c r="AB130" s="183"/>
      <c r="AC130" s="183"/>
    </row>
    <row r="131" spans="20:29" x14ac:dyDescent="0.2">
      <c r="T131" s="294"/>
      <c r="U131" s="294"/>
      <c r="V131" s="153"/>
      <c r="W131" s="154"/>
      <c r="X131" s="154"/>
      <c r="Y131" s="66"/>
      <c r="Z131" s="155"/>
      <c r="AA131" s="155"/>
      <c r="AB131" s="183"/>
      <c r="AC131" s="183"/>
    </row>
    <row r="132" spans="20:29" x14ac:dyDescent="0.2">
      <c r="T132" s="294"/>
      <c r="U132" s="294"/>
      <c r="V132" s="153"/>
      <c r="W132" s="154"/>
      <c r="X132" s="154"/>
      <c r="Y132" s="66"/>
      <c r="Z132" s="155"/>
      <c r="AA132" s="155"/>
      <c r="AB132" s="183"/>
      <c r="AC132" s="183"/>
    </row>
    <row r="133" spans="20:29" x14ac:dyDescent="0.2">
      <c r="T133" s="294"/>
      <c r="U133" s="294"/>
      <c r="V133" s="153"/>
      <c r="W133" s="154"/>
      <c r="X133" s="154"/>
      <c r="Y133" s="66"/>
      <c r="Z133" s="155"/>
      <c r="AA133" s="155"/>
      <c r="AB133" s="183"/>
      <c r="AC133" s="183"/>
    </row>
    <row r="134" spans="20:29" x14ac:dyDescent="0.2">
      <c r="T134" s="294"/>
      <c r="U134" s="294"/>
      <c r="V134" s="153"/>
      <c r="W134" s="154"/>
      <c r="X134" s="154"/>
      <c r="Y134" s="66"/>
      <c r="Z134" s="155"/>
      <c r="AA134" s="155"/>
      <c r="AB134" s="183"/>
      <c r="AC134" s="183"/>
    </row>
    <row r="135" spans="20:29" x14ac:dyDescent="0.2">
      <c r="T135" s="294"/>
      <c r="U135" s="294"/>
      <c r="V135" s="153"/>
      <c r="W135" s="154"/>
      <c r="X135" s="154"/>
      <c r="Y135" s="66"/>
      <c r="Z135" s="155"/>
      <c r="AA135" s="155"/>
      <c r="AB135" s="183"/>
      <c r="AC135" s="183"/>
    </row>
    <row r="136" spans="20:29" x14ac:dyDescent="0.2">
      <c r="T136" s="294"/>
      <c r="U136" s="294"/>
      <c r="V136" s="153"/>
      <c r="W136" s="154"/>
      <c r="X136" s="154"/>
      <c r="Y136" s="66"/>
      <c r="Z136" s="155"/>
      <c r="AA136" s="155"/>
      <c r="AB136" s="183"/>
      <c r="AC136" s="183"/>
    </row>
    <row r="137" spans="20:29" x14ac:dyDescent="0.2">
      <c r="T137" s="294"/>
      <c r="U137" s="294"/>
      <c r="V137" s="153"/>
      <c r="W137" s="154"/>
      <c r="X137" s="154"/>
      <c r="Y137" s="66"/>
      <c r="Z137" s="155"/>
      <c r="AA137" s="155"/>
      <c r="AB137" s="183"/>
      <c r="AC137" s="183"/>
    </row>
    <row r="138" spans="20:29" x14ac:dyDescent="0.2">
      <c r="T138" s="294"/>
      <c r="U138" s="294"/>
      <c r="V138" s="153"/>
      <c r="W138" s="154"/>
      <c r="X138" s="154"/>
      <c r="Y138" s="66"/>
      <c r="Z138" s="155"/>
      <c r="AA138" s="155"/>
      <c r="AB138" s="183"/>
      <c r="AC138" s="183"/>
    </row>
    <row r="139" spans="20:29" x14ac:dyDescent="0.2">
      <c r="T139" s="294"/>
      <c r="U139" s="294"/>
      <c r="V139" s="153"/>
      <c r="W139" s="154"/>
      <c r="X139" s="154"/>
      <c r="Y139" s="66"/>
      <c r="Z139" s="155"/>
      <c r="AA139" s="155"/>
      <c r="AB139" s="183"/>
      <c r="AC139" s="183"/>
    </row>
    <row r="140" spans="20:29" ht="15.75" x14ac:dyDescent="0.2">
      <c r="T140" s="294"/>
      <c r="U140" s="294"/>
      <c r="V140" s="155"/>
      <c r="W140" s="233"/>
      <c r="X140" s="233"/>
      <c r="Y140" s="234"/>
      <c r="Z140" s="155"/>
      <c r="AA140" s="205"/>
      <c r="AB140" s="183"/>
      <c r="AC140" s="183"/>
    </row>
    <row r="141" spans="20:29" x14ac:dyDescent="0.2">
      <c r="T141" s="182"/>
      <c r="U141" s="182"/>
      <c r="V141" s="155"/>
      <c r="W141" s="155"/>
      <c r="X141" s="155"/>
      <c r="Y141" s="155"/>
      <c r="Z141" s="155"/>
      <c r="AA141" s="205"/>
      <c r="AB141" s="183"/>
      <c r="AC141" s="183"/>
    </row>
    <row r="142" spans="20:29" x14ac:dyDescent="0.2">
      <c r="T142" s="155"/>
      <c r="U142" s="155"/>
      <c r="V142" s="155"/>
      <c r="W142" s="155"/>
      <c r="X142" s="155"/>
      <c r="Y142" s="155"/>
      <c r="Z142" s="155"/>
      <c r="AA142" s="205"/>
      <c r="AB142" s="183"/>
      <c r="AC142" s="183"/>
    </row>
    <row r="143" spans="20:29" x14ac:dyDescent="0.2">
      <c r="T143" s="294"/>
      <c r="U143" s="294"/>
      <c r="V143" s="153"/>
      <c r="W143" s="154"/>
      <c r="X143" s="154"/>
      <c r="Y143" s="66"/>
      <c r="Z143" s="155"/>
      <c r="AA143" s="205"/>
      <c r="AB143" s="183"/>
      <c r="AC143" s="183"/>
    </row>
    <row r="144" spans="20:29" x14ac:dyDescent="0.2">
      <c r="T144" s="294"/>
      <c r="U144" s="294"/>
      <c r="V144" s="153"/>
      <c r="W144" s="154"/>
      <c r="X144" s="154"/>
      <c r="Y144" s="66"/>
      <c r="Z144" s="155"/>
      <c r="AA144" s="205"/>
      <c r="AB144" s="183"/>
      <c r="AC144" s="183"/>
    </row>
    <row r="145" spans="20:29" x14ac:dyDescent="0.2">
      <c r="T145" s="294"/>
      <c r="U145" s="294"/>
      <c r="V145" s="153"/>
      <c r="W145" s="154"/>
      <c r="X145" s="154"/>
      <c r="Y145" s="66"/>
      <c r="Z145" s="155"/>
      <c r="AA145" s="205"/>
      <c r="AB145" s="183"/>
      <c r="AC145" s="183"/>
    </row>
    <row r="146" spans="20:29" x14ac:dyDescent="0.2">
      <c r="T146" s="182"/>
      <c r="U146" s="182"/>
      <c r="V146" s="155"/>
      <c r="W146" s="155"/>
      <c r="X146" s="155"/>
      <c r="Y146" s="155"/>
      <c r="Z146" s="155"/>
      <c r="AA146" s="205"/>
      <c r="AB146" s="183"/>
      <c r="AC146" s="183"/>
    </row>
    <row r="147" spans="20:29" ht="15.75" x14ac:dyDescent="0.2">
      <c r="T147" s="386"/>
      <c r="U147" s="386"/>
      <c r="V147" s="386"/>
      <c r="W147" s="235"/>
      <c r="X147" s="235"/>
      <c r="Y147" s="236"/>
      <c r="Z147" s="155"/>
      <c r="AA147" s="205"/>
      <c r="AB147" s="183"/>
      <c r="AC147" s="183"/>
    </row>
    <row r="148" spans="20:29" x14ac:dyDescent="0.2">
      <c r="T148" s="182"/>
      <c r="U148" s="182"/>
      <c r="V148" s="155"/>
      <c r="W148" s="155"/>
      <c r="X148" s="155"/>
      <c r="Y148" s="155"/>
      <c r="Z148" s="155"/>
      <c r="AA148" s="205"/>
      <c r="AB148" s="183"/>
      <c r="AC148" s="183"/>
    </row>
    <row r="149" spans="20:29" x14ac:dyDescent="0.2">
      <c r="T149" s="155"/>
      <c r="U149" s="155"/>
      <c r="V149" s="155"/>
      <c r="W149" s="155"/>
      <c r="X149" s="155"/>
      <c r="Y149" s="155"/>
      <c r="Z149" s="155"/>
      <c r="AA149" s="205"/>
      <c r="AB149" s="183"/>
      <c r="AC149" s="183"/>
    </row>
    <row r="150" spans="20:29" ht="15.75" x14ac:dyDescent="0.2">
      <c r="T150" s="225"/>
      <c r="U150" s="225"/>
      <c r="V150" s="237"/>
      <c r="W150" s="237"/>
      <c r="X150" s="237"/>
      <c r="Y150" s="155"/>
      <c r="Z150" s="155"/>
      <c r="AA150" s="205"/>
      <c r="AB150" s="183"/>
      <c r="AC150" s="183"/>
    </row>
    <row r="151" spans="20:29" x14ac:dyDescent="0.2">
      <c r="T151" s="155"/>
      <c r="U151" s="155"/>
      <c r="V151" s="155"/>
      <c r="W151" s="155"/>
      <c r="X151" s="155"/>
      <c r="Y151" s="155"/>
      <c r="Z151" s="155"/>
      <c r="AA151" s="205"/>
      <c r="AB151" s="183"/>
      <c r="AC151" s="183"/>
    </row>
    <row r="152" spans="20:29" ht="15.75" x14ac:dyDescent="0.2">
      <c r="T152" s="373"/>
      <c r="U152" s="373"/>
      <c r="V152" s="373"/>
      <c r="W152" s="373"/>
      <c r="X152" s="373"/>
      <c r="Y152" s="373"/>
      <c r="Z152" s="155"/>
      <c r="AA152" s="205"/>
      <c r="AB152" s="183"/>
      <c r="AC152" s="183"/>
    </row>
    <row r="153" spans="20:29" ht="15.75" x14ac:dyDescent="0.2">
      <c r="T153" s="65"/>
      <c r="U153" s="65"/>
      <c r="V153" s="65"/>
      <c r="W153" s="65"/>
      <c r="X153" s="65"/>
      <c r="Y153" s="155"/>
      <c r="Z153" s="155"/>
      <c r="AA153" s="136"/>
    </row>
    <row r="154" spans="20:29" x14ac:dyDescent="0.2">
      <c r="T154" s="238"/>
      <c r="U154" s="238"/>
      <c r="V154" s="238"/>
      <c r="W154" s="238"/>
      <c r="X154" s="238"/>
      <c r="Y154" s="238"/>
      <c r="Z154" s="155"/>
      <c r="AA154" s="136"/>
    </row>
    <row r="155" spans="20:29" ht="15.75" x14ac:dyDescent="0.2">
      <c r="T155" s="387"/>
      <c r="U155" s="387"/>
      <c r="V155" s="387"/>
      <c r="W155" s="387"/>
      <c r="X155" s="387"/>
      <c r="Y155" s="387"/>
      <c r="Z155" s="155"/>
      <c r="AA155" s="136"/>
    </row>
    <row r="156" spans="20:29" x14ac:dyDescent="0.2">
      <c r="T156" s="182"/>
      <c r="U156" s="182"/>
      <c r="V156" s="155"/>
      <c r="W156" s="155"/>
      <c r="X156" s="155"/>
      <c r="Y156" s="155"/>
      <c r="Z156" s="155"/>
      <c r="AA156" s="205"/>
    </row>
    <row r="157" spans="20:29" x14ac:dyDescent="0.2">
      <c r="T157" s="182"/>
      <c r="U157" s="182"/>
      <c r="V157" s="155"/>
      <c r="W157" s="155"/>
      <c r="X157" s="155"/>
      <c r="Y157" s="155"/>
      <c r="Z157" s="155"/>
      <c r="AA157" s="205"/>
    </row>
    <row r="161" spans="27:27" x14ac:dyDescent="0.2">
      <c r="AA161" s="240"/>
    </row>
    <row r="162" spans="27:27" x14ac:dyDescent="0.2">
      <c r="AA162" s="240"/>
    </row>
    <row r="163" spans="27:27" x14ac:dyDescent="0.2">
      <c r="AA163" s="240"/>
    </row>
    <row r="164" spans="27:27" x14ac:dyDescent="0.2">
      <c r="AA164" s="240"/>
    </row>
    <row r="165" spans="27:27" x14ac:dyDescent="0.2">
      <c r="AA165" s="240"/>
    </row>
    <row r="166" spans="27:27" x14ac:dyDescent="0.2">
      <c r="AA166" s="241"/>
    </row>
    <row r="167" spans="27:27" x14ac:dyDescent="0.2">
      <c r="AA167" s="241"/>
    </row>
    <row r="168" spans="27:27" x14ac:dyDescent="0.2">
      <c r="AA168" s="241"/>
    </row>
    <row r="169" spans="27:27" x14ac:dyDescent="0.2">
      <c r="AA169" s="241"/>
    </row>
    <row r="170" spans="27:27" x14ac:dyDescent="0.2">
      <c r="AA170" s="241"/>
    </row>
    <row r="171" spans="27:27" x14ac:dyDescent="0.2">
      <c r="AA171" s="241"/>
    </row>
    <row r="172" spans="27:27" x14ac:dyDescent="0.2">
      <c r="AA172" s="241"/>
    </row>
    <row r="173" spans="27:27" x14ac:dyDescent="0.2">
      <c r="AA173" s="241"/>
    </row>
    <row r="174" spans="27:27" x14ac:dyDescent="0.2">
      <c r="AA174" s="241"/>
    </row>
    <row r="175" spans="27:27" x14ac:dyDescent="0.2">
      <c r="AA175" s="241"/>
    </row>
    <row r="176" spans="27:27" x14ac:dyDescent="0.2">
      <c r="AA176" s="241"/>
    </row>
    <row r="177" spans="27:27" x14ac:dyDescent="0.2">
      <c r="AA177" s="241"/>
    </row>
    <row r="178" spans="27:27" x14ac:dyDescent="0.2">
      <c r="AA178" s="241"/>
    </row>
    <row r="179" spans="27:27" x14ac:dyDescent="0.2">
      <c r="AA179" s="241"/>
    </row>
    <row r="180" spans="27:27" x14ac:dyDescent="0.2">
      <c r="AA180" s="241"/>
    </row>
    <row r="181" spans="27:27" x14ac:dyDescent="0.2">
      <c r="AA181" s="241"/>
    </row>
    <row r="182" spans="27:27" x14ac:dyDescent="0.2">
      <c r="AA182" s="241"/>
    </row>
    <row r="183" spans="27:27" x14ac:dyDescent="0.2">
      <c r="AA183" s="241"/>
    </row>
    <row r="184" spans="27:27" x14ac:dyDescent="0.2">
      <c r="AA184" s="241"/>
    </row>
    <row r="185" spans="27:27" x14ac:dyDescent="0.2">
      <c r="AA185" s="241"/>
    </row>
    <row r="186" spans="27:27" x14ac:dyDescent="0.2">
      <c r="AA186" s="241"/>
    </row>
    <row r="187" spans="27:27" x14ac:dyDescent="0.2">
      <c r="AA187" s="240"/>
    </row>
    <row r="188" spans="27:27" x14ac:dyDescent="0.2">
      <c r="AA188" s="240"/>
    </row>
    <row r="189" spans="27:27" x14ac:dyDescent="0.2">
      <c r="AA189" s="240"/>
    </row>
    <row r="190" spans="27:27" x14ac:dyDescent="0.2">
      <c r="AA190" s="240"/>
    </row>
    <row r="191" spans="27:27" x14ac:dyDescent="0.2">
      <c r="AA191" s="240"/>
    </row>
    <row r="192" spans="27:27" x14ac:dyDescent="0.2">
      <c r="AA192" s="240"/>
    </row>
    <row r="193" spans="27:27" x14ac:dyDescent="0.2">
      <c r="AA193" s="240"/>
    </row>
    <row r="194" spans="27:27" x14ac:dyDescent="0.2">
      <c r="AA194" s="240"/>
    </row>
    <row r="195" spans="27:27" x14ac:dyDescent="0.2">
      <c r="AA195" s="240"/>
    </row>
    <row r="196" spans="27:27" x14ac:dyDescent="0.2">
      <c r="AA196" s="240"/>
    </row>
  </sheetData>
  <sheetProtection formatCells="0" formatRows="0" insertRows="0" deleteRows="0"/>
  <mergeCells count="273">
    <mergeCell ref="T139:U139"/>
    <mergeCell ref="T140:U140"/>
    <mergeCell ref="T143:U143"/>
    <mergeCell ref="T144:U144"/>
    <mergeCell ref="U65:W65"/>
    <mergeCell ref="T30:U30"/>
    <mergeCell ref="T31:U31"/>
    <mergeCell ref="T32:U32"/>
    <mergeCell ref="T33:U33"/>
    <mergeCell ref="T34:U34"/>
    <mergeCell ref="T35:U35"/>
    <mergeCell ref="T36:U36"/>
    <mergeCell ref="T48:U48"/>
    <mergeCell ref="T49:U49"/>
    <mergeCell ref="T50:U50"/>
    <mergeCell ref="T52:U52"/>
    <mergeCell ref="T53:U53"/>
    <mergeCell ref="T54:U54"/>
    <mergeCell ref="T39:U39"/>
    <mergeCell ref="T127:U127"/>
    <mergeCell ref="T128:U128"/>
    <mergeCell ref="T129:U129"/>
    <mergeCell ref="T130:U130"/>
    <mergeCell ref="T131:U131"/>
    <mergeCell ref="T145:U145"/>
    <mergeCell ref="T147:V147"/>
    <mergeCell ref="T152:Y152"/>
    <mergeCell ref="T155:Y155"/>
    <mergeCell ref="D2:W3"/>
    <mergeCell ref="Q7:Z7"/>
    <mergeCell ref="Q8:Z8"/>
    <mergeCell ref="Q9:Z9"/>
    <mergeCell ref="Q10:Z10"/>
    <mergeCell ref="Q11:Z11"/>
    <mergeCell ref="Q12:Z12"/>
    <mergeCell ref="N7:P7"/>
    <mergeCell ref="N8:P8"/>
    <mergeCell ref="N9:P9"/>
    <mergeCell ref="N10:P10"/>
    <mergeCell ref="N11:P11"/>
    <mergeCell ref="N12:P12"/>
    <mergeCell ref="E7:M7"/>
    <mergeCell ref="E8:M8"/>
    <mergeCell ref="E9:M9"/>
    <mergeCell ref="T136:U136"/>
    <mergeCell ref="T137:U137"/>
    <mergeCell ref="T138:U138"/>
    <mergeCell ref="U62:W62"/>
    <mergeCell ref="T105:U105"/>
    <mergeCell ref="T106:U106"/>
    <mergeCell ref="T107:U107"/>
    <mergeCell ref="T108:U108"/>
    <mergeCell ref="T109:U109"/>
    <mergeCell ref="T132:U132"/>
    <mergeCell ref="T133:U133"/>
    <mergeCell ref="T134:U134"/>
    <mergeCell ref="T135:U135"/>
    <mergeCell ref="T110:U110"/>
    <mergeCell ref="T111:U111"/>
    <mergeCell ref="T113:U113"/>
    <mergeCell ref="T114:U114"/>
    <mergeCell ref="T115:U115"/>
    <mergeCell ref="T116:U116"/>
    <mergeCell ref="T117:U117"/>
    <mergeCell ref="T118:V118"/>
    <mergeCell ref="T119:U119"/>
    <mergeCell ref="T95:U95"/>
    <mergeCell ref="T96:U96"/>
    <mergeCell ref="T97:U97"/>
    <mergeCell ref="T98:U98"/>
    <mergeCell ref="T100:U100"/>
    <mergeCell ref="T101:U101"/>
    <mergeCell ref="T102:U102"/>
    <mergeCell ref="T103:U103"/>
    <mergeCell ref="T104:U104"/>
    <mergeCell ref="T85:U85"/>
    <mergeCell ref="T86:U86"/>
    <mergeCell ref="T87:U87"/>
    <mergeCell ref="T88:U88"/>
    <mergeCell ref="T90:U90"/>
    <mergeCell ref="T91:U91"/>
    <mergeCell ref="T92:U92"/>
    <mergeCell ref="T93:U93"/>
    <mergeCell ref="T94:U94"/>
    <mergeCell ref="T76:U76"/>
    <mergeCell ref="T77:U77"/>
    <mergeCell ref="T78:U78"/>
    <mergeCell ref="T79:U79"/>
    <mergeCell ref="T80:U80"/>
    <mergeCell ref="T81:U81"/>
    <mergeCell ref="T82:U82"/>
    <mergeCell ref="T83:U83"/>
    <mergeCell ref="T84:U84"/>
    <mergeCell ref="V15:V17"/>
    <mergeCell ref="W15:W17"/>
    <mergeCell ref="Y15:Y17"/>
    <mergeCell ref="L62:N62"/>
    <mergeCell ref="L61:N61"/>
    <mergeCell ref="T72:U72"/>
    <mergeCell ref="T73:U73"/>
    <mergeCell ref="T74:U74"/>
    <mergeCell ref="T75:U75"/>
    <mergeCell ref="T20:U20"/>
    <mergeCell ref="T21:U21"/>
    <mergeCell ref="T22:U22"/>
    <mergeCell ref="T23:U23"/>
    <mergeCell ref="T40:U40"/>
    <mergeCell ref="T41:U41"/>
    <mergeCell ref="T42:U42"/>
    <mergeCell ref="T43:U43"/>
    <mergeCell ref="T44:U44"/>
    <mergeCell ref="T27:U27"/>
    <mergeCell ref="T26:U26"/>
    <mergeCell ref="T28:U28"/>
    <mergeCell ref="T29:U29"/>
    <mergeCell ref="T38:U38"/>
    <mergeCell ref="G35:N35"/>
    <mergeCell ref="Q16:R17"/>
    <mergeCell ref="G22:J22"/>
    <mergeCell ref="Q21:R21"/>
    <mergeCell ref="Q22:R22"/>
    <mergeCell ref="T68:U68"/>
    <mergeCell ref="T69:U69"/>
    <mergeCell ref="T70:U70"/>
    <mergeCell ref="T71:U71"/>
    <mergeCell ref="T45:U45"/>
    <mergeCell ref="T46:U46"/>
    <mergeCell ref="T47:U47"/>
    <mergeCell ref="Q59:Z59"/>
    <mergeCell ref="J59:O59"/>
    <mergeCell ref="T58:U58"/>
    <mergeCell ref="L65:N65"/>
    <mergeCell ref="J62:K62"/>
    <mergeCell ref="J61:K61"/>
    <mergeCell ref="J64:K64"/>
    <mergeCell ref="B59:H59"/>
    <mergeCell ref="C63:G63"/>
    <mergeCell ref="C62:G62"/>
    <mergeCell ref="C65:G65"/>
    <mergeCell ref="B62:B63"/>
    <mergeCell ref="C61:D61"/>
    <mergeCell ref="G42:J42"/>
    <mergeCell ref="C16:E17"/>
    <mergeCell ref="F16:F17"/>
    <mergeCell ref="G16:J17"/>
    <mergeCell ref="K16:L16"/>
    <mergeCell ref="M16:M17"/>
    <mergeCell ref="N16:N17"/>
    <mergeCell ref="O16:P16"/>
    <mergeCell ref="G21:J21"/>
    <mergeCell ref="A36:S36"/>
    <mergeCell ref="B35:E35"/>
    <mergeCell ref="B26:B33"/>
    <mergeCell ref="Q49:R49"/>
    <mergeCell ref="Q39:R39"/>
    <mergeCell ref="Q40:R40"/>
    <mergeCell ref="Q43:R43"/>
    <mergeCell ref="Q44:R44"/>
    <mergeCell ref="G34:J34"/>
    <mergeCell ref="Q34:R34"/>
    <mergeCell ref="C34:E34"/>
    <mergeCell ref="Q35:R35"/>
    <mergeCell ref="B37:Z37"/>
    <mergeCell ref="B38:B48"/>
    <mergeCell ref="C46:E46"/>
    <mergeCell ref="C48:E48"/>
    <mergeCell ref="C45:E45"/>
    <mergeCell ref="G45:J45"/>
    <mergeCell ref="G39:J39"/>
    <mergeCell ref="G40:J40"/>
    <mergeCell ref="G43:J43"/>
    <mergeCell ref="G38:J38"/>
    <mergeCell ref="Q41:R41"/>
    <mergeCell ref="Q42:R42"/>
    <mergeCell ref="G41:J41"/>
    <mergeCell ref="Q38:R38"/>
    <mergeCell ref="C38:E42"/>
    <mergeCell ref="Q20:R20"/>
    <mergeCell ref="C43:E44"/>
    <mergeCell ref="G48:J48"/>
    <mergeCell ref="Q53:R53"/>
    <mergeCell ref="K57:N57"/>
    <mergeCell ref="A50:S50"/>
    <mergeCell ref="G54:J54"/>
    <mergeCell ref="Q54:R54"/>
    <mergeCell ref="G55:J55"/>
    <mergeCell ref="A56:S56"/>
    <mergeCell ref="C53:E53"/>
    <mergeCell ref="G53:J53"/>
    <mergeCell ref="C47:E47"/>
    <mergeCell ref="G47:J47"/>
    <mergeCell ref="Q47:R47"/>
    <mergeCell ref="G46:J46"/>
    <mergeCell ref="Q45:R45"/>
    <mergeCell ref="Q46:R46"/>
    <mergeCell ref="Q48:R48"/>
    <mergeCell ref="C54:E54"/>
    <mergeCell ref="M54:M55"/>
    <mergeCell ref="N52:N55"/>
    <mergeCell ref="B49:E49"/>
    <mergeCell ref="C55:E55"/>
    <mergeCell ref="B9:D9"/>
    <mergeCell ref="B10:D10"/>
    <mergeCell ref="B11:D11"/>
    <mergeCell ref="E10:M10"/>
    <mergeCell ref="E11:M11"/>
    <mergeCell ref="C26:E33"/>
    <mergeCell ref="G33:J33"/>
    <mergeCell ref="Q33:R33"/>
    <mergeCell ref="G30:J30"/>
    <mergeCell ref="Q30:R30"/>
    <mergeCell ref="Q31:R31"/>
    <mergeCell ref="G23:N23"/>
    <mergeCell ref="B23:E23"/>
    <mergeCell ref="A24:S24"/>
    <mergeCell ref="B15:R15"/>
    <mergeCell ref="C18:E22"/>
    <mergeCell ref="B18:B22"/>
    <mergeCell ref="B16:B17"/>
    <mergeCell ref="G18:J18"/>
    <mergeCell ref="Q27:R27"/>
    <mergeCell ref="Q28:R28"/>
    <mergeCell ref="Q23:R23"/>
    <mergeCell ref="G20:J20"/>
    <mergeCell ref="G19:J19"/>
    <mergeCell ref="T57:V57"/>
    <mergeCell ref="T55:U55"/>
    <mergeCell ref="Q55:R55"/>
    <mergeCell ref="T66:U66"/>
    <mergeCell ref="T67:U67"/>
    <mergeCell ref="B2:C4"/>
    <mergeCell ref="B7:D7"/>
    <mergeCell ref="B14:R14"/>
    <mergeCell ref="B12:D12"/>
    <mergeCell ref="E12:M12"/>
    <mergeCell ref="B6:Z6"/>
    <mergeCell ref="D4:W4"/>
    <mergeCell ref="Q18:R18"/>
    <mergeCell ref="Q19:R19"/>
    <mergeCell ref="T14:Z14"/>
    <mergeCell ref="T15:U17"/>
    <mergeCell ref="Z15:Z17"/>
    <mergeCell ref="T18:U18"/>
    <mergeCell ref="T19:U19"/>
    <mergeCell ref="G29:J29"/>
    <mergeCell ref="B25:Z25"/>
    <mergeCell ref="Q29:R29"/>
    <mergeCell ref="G27:J27"/>
    <mergeCell ref="B8:D8"/>
    <mergeCell ref="X15:X17"/>
    <mergeCell ref="G28:J28"/>
    <mergeCell ref="G31:J31"/>
    <mergeCell ref="G26:J26"/>
    <mergeCell ref="Q26:R26"/>
    <mergeCell ref="Q32:R32"/>
    <mergeCell ref="G32:J32"/>
    <mergeCell ref="B68:E68"/>
    <mergeCell ref="F68:L68"/>
    <mergeCell ref="G49:N49"/>
    <mergeCell ref="G44:J44"/>
    <mergeCell ref="N68:R68"/>
    <mergeCell ref="B66:E66"/>
    <mergeCell ref="F66:L66"/>
    <mergeCell ref="N66:R66"/>
    <mergeCell ref="B67:E67"/>
    <mergeCell ref="F67:L67"/>
    <mergeCell ref="N67:R67"/>
    <mergeCell ref="Q52:R52"/>
    <mergeCell ref="B57:E57"/>
    <mergeCell ref="G57:J57"/>
    <mergeCell ref="C52:E52"/>
    <mergeCell ref="G52:J52"/>
    <mergeCell ref="B51:Z51"/>
  </mergeCells>
  <dataValidations count="4">
    <dataValidation type="list" allowBlank="1" showInputMessage="1" showErrorMessage="1" sqref="T100:U109 T66:U86 T58:U58 T50:U50 T36:U37 T90:U96 T113:U115">
      <formula1>$AC$16:$AC$17</formula1>
    </dataValidation>
    <dataValidation type="list" allowBlank="1" showInputMessage="1" showErrorMessage="1" sqref="T143:U145 T110:U112 T127:U139 T116:U117 T97:U99 T87:U88">
      <formula1>$AF$12:$AF$13</formula1>
    </dataValidation>
    <dataValidation type="list" allowBlank="1" showInputMessage="1" showErrorMessage="1" sqref="T52:U55 T48:U48 T41:U46 T38:U39 T26:U30 T18:U19 T21:U22 T32:U34">
      <formula1>$AE$16:$AE$17</formula1>
    </dataValidation>
    <dataValidation showInputMessage="1" showErrorMessage="1" sqref="T20:U20"/>
  </dataValidations>
  <printOptions horizontalCentered="1" verticalCentered="1"/>
  <pageMargins left="0.39370078740157483" right="0.39370078740157483" top="0.39370078740157483" bottom="0.39370078740157483" header="0" footer="0"/>
  <pageSetup paperSize="14" scale="32" orientation="landscape" horizontalDpi="4294967294" verticalDpi="4294967294" r:id="rId1"/>
  <headerFooter alignWithMargins="0"/>
  <rowBreaks count="1" manualBreakCount="1">
    <brk id="35" max="25" man="1"/>
  </rowBreaks>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listas!$B$5</xm:f>
          </x14:formula1>
          <xm:sqref>E7</xm:sqref>
        </x14:dataValidation>
        <x14:dataValidation type="list" allowBlank="1" showInputMessage="1" showErrorMessage="1">
          <x14:formula1>
            <xm:f>listas!$B$8:$B$9</xm:f>
          </x14:formula1>
          <xm:sqref>E8:H8</xm:sqref>
        </x14:dataValidation>
        <x14:dataValidation type="list" allowBlank="1" showInputMessage="1" showErrorMessage="1">
          <x14:formula1>
            <xm:f>listas!$B$14:$B$15</xm:f>
          </x14:formula1>
          <xm:sqref>E9:H9</xm:sqref>
        </x14:dataValidation>
        <x14:dataValidation type="list" allowBlank="1" showInputMessage="1" showErrorMessage="1">
          <x14:formula1>
            <xm:f>listas!$B$23</xm:f>
          </x14:formula1>
          <xm:sqref>E12:H12</xm:sqref>
        </x14:dataValidation>
        <x14:dataValidation type="list" allowBlank="1" showInputMessage="1" showErrorMessage="1">
          <x14:formula1>
            <xm:f>listas!$B$11:$B$12</xm:f>
          </x14:formula1>
          <xm:sqref>M8 Q8:R8</xm:sqref>
        </x14:dataValidation>
        <x14:dataValidation type="list" allowBlank="1" showInputMessage="1" showErrorMessage="1">
          <x14:formula1>
            <xm:f>listas!$B$17:$B$20</xm:f>
          </x14:formula1>
          <xm:sqref>M9 Q9:R9</xm:sqref>
        </x14:dataValidation>
        <x14:dataValidation type="list" allowBlank="1" showInputMessage="1" showErrorMessage="1">
          <x14:formula1>
            <xm:f>listas!$B$26:$B$30</xm:f>
          </x14:formula1>
          <xm:sqref>M11 Q11:R11</xm:sqref>
        </x14:dataValidation>
        <x14:dataValidation type="list" allowBlank="1" showInputMessage="1" showErrorMessage="1">
          <x14:formula1>
            <xm:f>listas!$B$6</xm:f>
          </x14:formula1>
          <xm:sqref>Q7</xm:sqref>
        </x14:dataValidation>
        <x14:dataValidation type="list" allowBlank="1" showInputMessage="1" showErrorMessage="1">
          <x14:formula1>
            <xm:f>[1]listas!#REF!</xm:f>
          </x14:formula1>
          <xm:sqref>T155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opLeftCell="A4" workbookViewId="0">
      <selection activeCell="E16" sqref="E16"/>
    </sheetView>
  </sheetViews>
  <sheetFormatPr baseColWidth="10" defaultColWidth="0" defaultRowHeight="12.75" zeroHeight="1" x14ac:dyDescent="0.2"/>
  <cols>
    <col min="1" max="1" width="11.42578125" style="40" customWidth="1"/>
    <col min="2" max="2" width="29.28515625" style="40" customWidth="1"/>
    <col min="3" max="4" width="29" style="40" bestFit="1" customWidth="1"/>
    <col min="5" max="5" width="35" style="40" customWidth="1"/>
    <col min="6" max="6" width="11.42578125" style="40" customWidth="1"/>
    <col min="7" max="13" width="0" style="40" hidden="1" customWidth="1"/>
    <col min="14" max="16384" width="11.42578125" style="40" hidden="1"/>
  </cols>
  <sheetData>
    <row r="1" spans="2:12" ht="13.5" thickBot="1" x14ac:dyDescent="0.25"/>
    <row r="2" spans="2:12" ht="79.5" customHeight="1" thickBot="1" x14ac:dyDescent="0.25">
      <c r="B2" s="391"/>
      <c r="C2" s="393" t="s">
        <v>220</v>
      </c>
      <c r="D2" s="394"/>
      <c r="E2" s="395"/>
      <c r="F2" s="39"/>
      <c r="G2" s="39"/>
      <c r="H2" s="39"/>
      <c r="I2" s="39"/>
      <c r="J2" s="39"/>
      <c r="K2" s="39"/>
      <c r="L2" s="39"/>
    </row>
    <row r="3" spans="2:12" ht="56.25" customHeight="1" thickBot="1" x14ac:dyDescent="0.25">
      <c r="B3" s="392"/>
      <c r="C3" s="396" t="s">
        <v>4</v>
      </c>
      <c r="D3" s="397"/>
      <c r="E3" s="398"/>
      <c r="F3" s="39"/>
      <c r="G3" s="39"/>
      <c r="H3" s="39"/>
      <c r="I3" s="39"/>
      <c r="J3" s="39"/>
      <c r="K3" s="39"/>
      <c r="L3" s="39"/>
    </row>
    <row r="4" spans="2:12" x14ac:dyDescent="0.2">
      <c r="B4" s="41"/>
      <c r="E4" s="42"/>
    </row>
    <row r="5" spans="2:12" ht="18.75" x14ac:dyDescent="0.2">
      <c r="B5" s="41"/>
      <c r="C5" s="35" t="s">
        <v>181</v>
      </c>
      <c r="D5" s="35" t="s">
        <v>182</v>
      </c>
      <c r="E5" s="42"/>
    </row>
    <row r="6" spans="2:12" ht="18.75" x14ac:dyDescent="0.2">
      <c r="B6" s="41"/>
      <c r="C6" s="36">
        <v>38</v>
      </c>
      <c r="D6" s="75">
        <v>3236120</v>
      </c>
      <c r="E6" s="42"/>
    </row>
    <row r="7" spans="2:12" ht="18.75" x14ac:dyDescent="0.2">
      <c r="B7" s="41"/>
      <c r="C7" s="36">
        <v>70</v>
      </c>
      <c r="D7" s="75">
        <v>46558354</v>
      </c>
      <c r="E7" s="42"/>
    </row>
    <row r="8" spans="2:12" ht="18.75" x14ac:dyDescent="0.2">
      <c r="B8" s="41"/>
      <c r="C8" s="36">
        <v>86</v>
      </c>
      <c r="D8" s="75">
        <v>66339848</v>
      </c>
      <c r="E8" s="42"/>
    </row>
    <row r="9" spans="2:12" ht="18.75" x14ac:dyDescent="0.2">
      <c r="B9" s="41"/>
      <c r="C9" s="36">
        <v>65</v>
      </c>
      <c r="D9" s="75">
        <v>67206250</v>
      </c>
      <c r="E9" s="42"/>
    </row>
    <row r="10" spans="2:12" ht="18.75" x14ac:dyDescent="0.2">
      <c r="B10" s="41"/>
      <c r="C10" s="36">
        <v>58</v>
      </c>
      <c r="D10" s="75">
        <v>68392530</v>
      </c>
      <c r="E10" s="42"/>
    </row>
    <row r="11" spans="2:12" ht="18.75" x14ac:dyDescent="0.2">
      <c r="B11" s="41"/>
      <c r="C11" s="36">
        <v>217</v>
      </c>
      <c r="D11" s="75">
        <v>79636768</v>
      </c>
      <c r="E11" s="42"/>
    </row>
    <row r="12" spans="2:12" ht="18.75" x14ac:dyDescent="0.2">
      <c r="B12" s="41"/>
      <c r="C12" s="36">
        <v>177</v>
      </c>
      <c r="D12" s="75">
        <v>93098105</v>
      </c>
      <c r="E12" s="42"/>
    </row>
    <row r="13" spans="2:12" ht="18.75" x14ac:dyDescent="0.2">
      <c r="B13" s="41"/>
      <c r="C13" s="36">
        <v>240</v>
      </c>
      <c r="D13" s="75">
        <v>103206600</v>
      </c>
      <c r="E13" s="42"/>
    </row>
    <row r="14" spans="2:12" ht="18.75" x14ac:dyDescent="0.2">
      <c r="B14" s="41"/>
      <c r="C14" s="36">
        <v>16</v>
      </c>
      <c r="D14" s="75">
        <v>120566845</v>
      </c>
      <c r="E14" s="42"/>
    </row>
    <row r="15" spans="2:12" ht="18.75" x14ac:dyDescent="0.2">
      <c r="B15" s="41"/>
      <c r="C15" s="36">
        <v>235</v>
      </c>
      <c r="D15" s="75">
        <v>121224482</v>
      </c>
      <c r="E15" s="42"/>
    </row>
    <row r="16" spans="2:12" ht="18.75" x14ac:dyDescent="0.2">
      <c r="B16" s="41"/>
      <c r="C16" s="36">
        <v>212</v>
      </c>
      <c r="D16" s="75">
        <v>130069841</v>
      </c>
      <c r="E16" s="42"/>
    </row>
    <row r="17" spans="2:5" ht="18.75" x14ac:dyDescent="0.2">
      <c r="B17" s="41"/>
      <c r="C17" s="36">
        <v>225</v>
      </c>
      <c r="D17" s="75">
        <v>134277721</v>
      </c>
      <c r="E17" s="42"/>
    </row>
    <row r="18" spans="2:5" ht="18.75" x14ac:dyDescent="0.2">
      <c r="B18" s="41"/>
      <c r="C18" s="36">
        <v>204</v>
      </c>
      <c r="D18" s="75">
        <v>144235797</v>
      </c>
      <c r="E18" s="42"/>
    </row>
    <row r="19" spans="2:5" ht="18.75" x14ac:dyDescent="0.2">
      <c r="B19" s="41"/>
      <c r="C19" s="36">
        <v>201</v>
      </c>
      <c r="D19" s="75">
        <v>149011684</v>
      </c>
      <c r="E19" s="42"/>
    </row>
    <row r="20" spans="2:5" ht="18.75" x14ac:dyDescent="0.2">
      <c r="B20" s="41"/>
      <c r="C20" s="36">
        <v>10</v>
      </c>
      <c r="D20" s="75">
        <v>154131673</v>
      </c>
      <c r="E20" s="42"/>
    </row>
    <row r="21" spans="2:5" ht="18.75" x14ac:dyDescent="0.2">
      <c r="B21" s="41"/>
      <c r="C21" s="36">
        <v>179</v>
      </c>
      <c r="D21" s="75">
        <v>190067604</v>
      </c>
      <c r="E21" s="42"/>
    </row>
    <row r="22" spans="2:5" ht="18.75" x14ac:dyDescent="0.2">
      <c r="B22" s="41"/>
      <c r="C22" s="36">
        <v>120</v>
      </c>
      <c r="D22" s="75">
        <v>203137566</v>
      </c>
      <c r="E22" s="42"/>
    </row>
    <row r="23" spans="2:5" ht="18.75" x14ac:dyDescent="0.2">
      <c r="B23" s="41"/>
      <c r="C23" s="35" t="str">
        <f>COUNT(C6:C22)&amp;" Predios"</f>
        <v>17 Predios</v>
      </c>
      <c r="D23" s="38">
        <v>1874397788</v>
      </c>
      <c r="E23" s="70"/>
    </row>
    <row r="24" spans="2:5" ht="13.5" thickBot="1" x14ac:dyDescent="0.25">
      <c r="B24" s="43"/>
      <c r="C24" s="44"/>
      <c r="D24" s="44"/>
      <c r="E24" s="45"/>
    </row>
    <row r="25" spans="2:5" x14ac:dyDescent="0.2">
      <c r="B25" s="72" t="s">
        <v>274</v>
      </c>
    </row>
  </sheetData>
  <mergeCells count="3">
    <mergeCell ref="B2:B3"/>
    <mergeCell ref="C2:E2"/>
    <mergeCell ref="C3:E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opLeftCell="B3" workbookViewId="0">
      <selection activeCell="G25" sqref="G7:L25"/>
    </sheetView>
  </sheetViews>
  <sheetFormatPr baseColWidth="10" defaultRowHeight="12.75" x14ac:dyDescent="0.2"/>
  <cols>
    <col min="1" max="1" width="11.42578125" style="40"/>
    <col min="2" max="2" width="29.28515625" style="40" customWidth="1"/>
    <col min="3" max="4" width="29" style="40" bestFit="1" customWidth="1"/>
    <col min="5" max="5" width="35" style="40" customWidth="1"/>
    <col min="6" max="6" width="11.42578125" style="40"/>
    <col min="7" max="7" width="25.28515625" style="40" bestFit="1" customWidth="1"/>
    <col min="8" max="16384" width="11.42578125" style="40"/>
  </cols>
  <sheetData>
    <row r="1" spans="2:12" ht="13.5" thickBot="1" x14ac:dyDescent="0.25"/>
    <row r="2" spans="2:12" ht="79.5" customHeight="1" thickBot="1" x14ac:dyDescent="0.25">
      <c r="B2" s="391"/>
      <c r="C2" s="393" t="s">
        <v>221</v>
      </c>
      <c r="D2" s="394"/>
      <c r="E2" s="395"/>
      <c r="F2" s="39"/>
      <c r="G2" s="39"/>
      <c r="H2" s="39"/>
      <c r="I2" s="39"/>
      <c r="J2" s="39"/>
      <c r="K2" s="39"/>
      <c r="L2" s="39"/>
    </row>
    <row r="3" spans="2:12" ht="56.25" customHeight="1" thickBot="1" x14ac:dyDescent="0.25">
      <c r="B3" s="392"/>
      <c r="C3" s="396" t="s">
        <v>4</v>
      </c>
      <c r="D3" s="397"/>
      <c r="E3" s="398"/>
      <c r="F3" s="39"/>
      <c r="G3" s="39"/>
      <c r="H3" s="39"/>
      <c r="I3" s="39"/>
      <c r="J3" s="39"/>
      <c r="K3" s="39"/>
      <c r="L3" s="39"/>
    </row>
    <row r="4" spans="2:12" x14ac:dyDescent="0.2">
      <c r="B4" s="41"/>
      <c r="E4" s="42"/>
    </row>
    <row r="5" spans="2:12" ht="18" x14ac:dyDescent="0.25">
      <c r="B5" s="41"/>
      <c r="C5" s="60" t="s">
        <v>183</v>
      </c>
      <c r="E5" s="42"/>
    </row>
    <row r="6" spans="2:12" ht="18.75" x14ac:dyDescent="0.2">
      <c r="B6" s="41"/>
      <c r="C6" s="32" t="s">
        <v>181</v>
      </c>
      <c r="D6" s="46" t="s">
        <v>184</v>
      </c>
      <c r="E6" s="42"/>
    </row>
    <row r="7" spans="2:12" ht="18.75" x14ac:dyDescent="0.2">
      <c r="B7" s="41"/>
      <c r="C7" s="33">
        <v>99</v>
      </c>
      <c r="D7" s="71">
        <v>61126915</v>
      </c>
      <c r="E7" s="42"/>
    </row>
    <row r="8" spans="2:12" ht="18.75" x14ac:dyDescent="0.2">
      <c r="B8" s="41"/>
      <c r="C8" s="33">
        <v>100</v>
      </c>
      <c r="D8" s="71">
        <v>31692213</v>
      </c>
      <c r="E8" s="42"/>
    </row>
    <row r="9" spans="2:12" ht="18.75" x14ac:dyDescent="0.2">
      <c r="B9" s="41"/>
      <c r="C9" s="33">
        <v>107</v>
      </c>
      <c r="D9" s="71">
        <v>217965200</v>
      </c>
      <c r="E9" s="42"/>
    </row>
    <row r="10" spans="2:12" ht="18.75" x14ac:dyDescent="0.2">
      <c r="B10" s="41"/>
      <c r="C10" s="33">
        <v>108</v>
      </c>
      <c r="D10" s="71">
        <v>195626060</v>
      </c>
      <c r="E10" s="42"/>
    </row>
    <row r="11" spans="2:12" ht="18.75" x14ac:dyDescent="0.2">
      <c r="B11" s="41"/>
      <c r="C11" s="33">
        <v>109</v>
      </c>
      <c r="D11" s="71">
        <v>147704740</v>
      </c>
      <c r="E11" s="42"/>
    </row>
    <row r="12" spans="2:12" ht="18.75" x14ac:dyDescent="0.2">
      <c r="B12" s="41"/>
      <c r="C12" s="33">
        <v>110</v>
      </c>
      <c r="D12" s="71">
        <v>163511263</v>
      </c>
      <c r="E12" s="42"/>
    </row>
    <row r="13" spans="2:12" ht="18.75" x14ac:dyDescent="0.2">
      <c r="B13" s="41"/>
      <c r="C13" s="33">
        <v>111</v>
      </c>
      <c r="D13" s="71">
        <v>124561482</v>
      </c>
      <c r="E13" s="42"/>
    </row>
    <row r="14" spans="2:12" ht="18.75" x14ac:dyDescent="0.2">
      <c r="B14" s="41"/>
      <c r="C14" s="33">
        <v>112</v>
      </c>
      <c r="D14" s="71">
        <v>61475400</v>
      </c>
      <c r="E14" s="42"/>
    </row>
    <row r="15" spans="2:12" ht="18.75" x14ac:dyDescent="0.2">
      <c r="B15" s="41"/>
      <c r="C15" s="33">
        <v>113</v>
      </c>
      <c r="D15" s="71">
        <v>17865199</v>
      </c>
      <c r="E15" s="42"/>
    </row>
    <row r="16" spans="2:12" ht="18.75" x14ac:dyDescent="0.2">
      <c r="B16" s="41"/>
      <c r="C16" s="33">
        <v>114</v>
      </c>
      <c r="D16" s="71">
        <v>71547960</v>
      </c>
      <c r="E16" s="42"/>
    </row>
    <row r="17" spans="1:7" ht="18.75" x14ac:dyDescent="0.2">
      <c r="B17" s="41"/>
      <c r="C17" s="33">
        <v>115</v>
      </c>
      <c r="D17" s="71">
        <v>38515636</v>
      </c>
      <c r="E17" s="42"/>
    </row>
    <row r="18" spans="1:7" ht="18.75" x14ac:dyDescent="0.2">
      <c r="B18" s="41"/>
      <c r="C18" s="33">
        <v>142</v>
      </c>
      <c r="D18" s="71">
        <v>168291705</v>
      </c>
      <c r="E18" s="42"/>
    </row>
    <row r="19" spans="1:7" ht="18.75" x14ac:dyDescent="0.2">
      <c r="B19" s="41"/>
      <c r="C19" s="33">
        <v>145</v>
      </c>
      <c r="D19" s="71">
        <v>216282881</v>
      </c>
      <c r="E19" s="42"/>
    </row>
    <row r="20" spans="1:7" ht="18.75" x14ac:dyDescent="0.2">
      <c r="B20" s="41"/>
      <c r="C20" s="33">
        <v>321</v>
      </c>
      <c r="D20" s="71">
        <v>102486600</v>
      </c>
      <c r="E20" s="42"/>
    </row>
    <row r="21" spans="1:7" ht="18.75" x14ac:dyDescent="0.2">
      <c r="B21" s="41"/>
      <c r="C21" s="33">
        <v>249</v>
      </c>
      <c r="D21" s="71">
        <v>115079687</v>
      </c>
      <c r="E21" s="42"/>
    </row>
    <row r="22" spans="1:7" ht="18.75" x14ac:dyDescent="0.2">
      <c r="B22" s="41"/>
      <c r="C22" s="32" t="str">
        <f>COUNT(D7:D21)&amp;" Predios"</f>
        <v>15 Predios</v>
      </c>
      <c r="D22" s="46">
        <f>SUM(D7:D21)</f>
        <v>1733732941</v>
      </c>
      <c r="E22" s="42"/>
      <c r="G22" s="76"/>
    </row>
    <row r="23" spans="1:7" ht="18.75" x14ac:dyDescent="0.2">
      <c r="B23" s="41"/>
      <c r="D23" s="46">
        <v>1954000000</v>
      </c>
      <c r="E23" s="42"/>
      <c r="G23" s="76"/>
    </row>
    <row r="24" spans="1:7" ht="19.5" thickBot="1" x14ac:dyDescent="0.25">
      <c r="B24" s="43"/>
      <c r="C24" s="44"/>
      <c r="D24" s="73">
        <f>+D23-D22</f>
        <v>220267059</v>
      </c>
      <c r="E24" s="45"/>
      <c r="G24" s="76"/>
    </row>
    <row r="25" spans="1:7" ht="18.75" x14ac:dyDescent="0.2">
      <c r="G25" s="76"/>
    </row>
    <row r="26" spans="1:7" ht="18.75" x14ac:dyDescent="0.2">
      <c r="A26" s="72" t="s">
        <v>275</v>
      </c>
      <c r="D26" s="74"/>
      <c r="G26" s="76"/>
    </row>
    <row r="27" spans="1:7" ht="18.75" x14ac:dyDescent="0.2">
      <c r="G27" s="76"/>
    </row>
    <row r="28" spans="1:7" ht="18.75" x14ac:dyDescent="0.2">
      <c r="D28" s="69"/>
      <c r="G28" s="76"/>
    </row>
    <row r="29" spans="1:7" ht="18.75" x14ac:dyDescent="0.2">
      <c r="G29" s="76"/>
    </row>
    <row r="30" spans="1:7" ht="18.75" x14ac:dyDescent="0.2">
      <c r="D30" s="69"/>
      <c r="G30" s="76"/>
    </row>
    <row r="31" spans="1:7" ht="18.75" x14ac:dyDescent="0.2">
      <c r="G31" s="76"/>
    </row>
  </sheetData>
  <mergeCells count="3">
    <mergeCell ref="B2:B3"/>
    <mergeCell ref="C2:E2"/>
    <mergeCell ref="C3:E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D10" sqref="D10"/>
    </sheetView>
  </sheetViews>
  <sheetFormatPr baseColWidth="10" defaultColWidth="0" defaultRowHeight="0" customHeight="1" zeroHeight="1" x14ac:dyDescent="0.2"/>
  <cols>
    <col min="1" max="1" width="11.42578125" style="40" customWidth="1"/>
    <col min="2" max="2" width="29.28515625" style="40" customWidth="1"/>
    <col min="3" max="4" width="29" style="40" bestFit="1" customWidth="1"/>
    <col min="5" max="5" width="35" style="40" customWidth="1"/>
    <col min="6" max="6" width="11.42578125" style="40" customWidth="1"/>
    <col min="7" max="13" width="0" style="40" hidden="1" customWidth="1"/>
    <col min="14" max="16384" width="11.42578125" style="40" hidden="1"/>
  </cols>
  <sheetData>
    <row r="1" spans="2:12" ht="13.5" thickBot="1" x14ac:dyDescent="0.25"/>
    <row r="2" spans="2:12" ht="79.5" customHeight="1" thickBot="1" x14ac:dyDescent="0.25">
      <c r="B2" s="391"/>
      <c r="C2" s="393" t="s">
        <v>222</v>
      </c>
      <c r="D2" s="394"/>
      <c r="E2" s="395"/>
      <c r="F2" s="39"/>
      <c r="G2" s="39"/>
      <c r="H2" s="39"/>
      <c r="I2" s="39"/>
      <c r="J2" s="39"/>
      <c r="K2" s="39"/>
      <c r="L2" s="39"/>
    </row>
    <row r="3" spans="2:12" ht="56.25" customHeight="1" thickBot="1" x14ac:dyDescent="0.25">
      <c r="B3" s="392"/>
      <c r="C3" s="396" t="s">
        <v>4</v>
      </c>
      <c r="D3" s="397"/>
      <c r="E3" s="398"/>
      <c r="F3" s="39"/>
      <c r="G3" s="39"/>
      <c r="H3" s="39"/>
      <c r="I3" s="39"/>
      <c r="J3" s="39"/>
      <c r="K3" s="39"/>
      <c r="L3" s="39"/>
    </row>
    <row r="4" spans="2:12" ht="12.75" x14ac:dyDescent="0.2">
      <c r="B4" s="49"/>
      <c r="C4" s="50"/>
      <c r="D4" s="50"/>
      <c r="E4" s="51"/>
    </row>
    <row r="5" spans="2:12" ht="18.75" x14ac:dyDescent="0.2">
      <c r="B5" s="41"/>
      <c r="C5" s="32" t="s">
        <v>181</v>
      </c>
      <c r="D5" s="32" t="s">
        <v>185</v>
      </c>
      <c r="E5" s="42"/>
    </row>
    <row r="6" spans="2:12" ht="18.75" x14ac:dyDescent="0.2">
      <c r="B6" s="41"/>
      <c r="C6" s="33">
        <v>106</v>
      </c>
      <c r="D6" s="47">
        <v>138691739</v>
      </c>
      <c r="E6" s="42"/>
    </row>
    <row r="7" spans="2:12" ht="18.75" x14ac:dyDescent="0.2">
      <c r="B7" s="41"/>
      <c r="C7" s="33">
        <v>116</v>
      </c>
      <c r="D7" s="47">
        <v>316323665</v>
      </c>
      <c r="E7" s="42"/>
    </row>
    <row r="8" spans="2:12" ht="18.75" x14ac:dyDescent="0.2">
      <c r="B8" s="41"/>
      <c r="C8" s="33">
        <v>143</v>
      </c>
      <c r="D8" s="47">
        <v>202300172</v>
      </c>
      <c r="E8" s="42"/>
    </row>
    <row r="9" spans="2:12" ht="18.75" x14ac:dyDescent="0.2">
      <c r="B9" s="41"/>
      <c r="C9" s="33">
        <v>547</v>
      </c>
      <c r="D9" s="47">
        <v>56000000</v>
      </c>
      <c r="E9" s="42"/>
    </row>
    <row r="10" spans="2:12" ht="18.75" x14ac:dyDescent="0.3">
      <c r="B10" s="41"/>
      <c r="C10" s="32" t="str">
        <f>COUNT(C6:C9)&amp;" Predios"</f>
        <v>4 Predios</v>
      </c>
      <c r="D10" s="48">
        <f>SUM(D6:D9)</f>
        <v>713315576</v>
      </c>
      <c r="E10" s="42"/>
    </row>
    <row r="11" spans="2:12" ht="13.5" thickBot="1" x14ac:dyDescent="0.25">
      <c r="B11" s="43"/>
      <c r="C11" s="44"/>
      <c r="D11" s="44"/>
      <c r="E11" s="45"/>
    </row>
    <row r="12" spans="2:12" ht="12.75" x14ac:dyDescent="0.2"/>
    <row r="13" spans="2:12" ht="12.75" hidden="1" x14ac:dyDescent="0.2"/>
    <row r="14" spans="2:12" ht="12.75" hidden="1" x14ac:dyDescent="0.2"/>
    <row r="15" spans="2:12" ht="12.75" hidden="1" x14ac:dyDescent="0.2"/>
    <row r="16" spans="2:12" ht="12.75" hidden="1" x14ac:dyDescent="0.2"/>
    <row r="17" ht="12.75" hidden="1" x14ac:dyDescent="0.2"/>
    <row r="18" ht="12.75" hidden="1" x14ac:dyDescent="0.2"/>
    <row r="19" ht="12.75" hidden="1" x14ac:dyDescent="0.2"/>
    <row r="20" ht="12.75" hidden="1" x14ac:dyDescent="0.2"/>
    <row r="21" ht="12.75" hidden="1" x14ac:dyDescent="0.2"/>
    <row r="22" ht="12.75" hidden="1" x14ac:dyDescent="0.2"/>
    <row r="23" ht="12.75" hidden="1" x14ac:dyDescent="0.2"/>
    <row r="24" ht="12.75" hidden="1" x14ac:dyDescent="0.2"/>
    <row r="25" ht="12.75" hidden="1" x14ac:dyDescent="0.2"/>
  </sheetData>
  <mergeCells count="3">
    <mergeCell ref="B2:B3"/>
    <mergeCell ref="C2:E2"/>
    <mergeCell ref="C3:E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G21" sqref="G21"/>
    </sheetView>
  </sheetViews>
  <sheetFormatPr baseColWidth="10" defaultColWidth="0" defaultRowHeight="0" customHeight="1" zeroHeight="1" x14ac:dyDescent="0.2"/>
  <cols>
    <col min="1" max="1" width="11.42578125" style="40" customWidth="1"/>
    <col min="2" max="2" width="29.28515625" style="40" customWidth="1"/>
    <col min="3" max="4" width="29" style="40" bestFit="1" customWidth="1"/>
    <col min="5" max="5" width="35" style="40" customWidth="1"/>
    <col min="6" max="6" width="11.42578125" style="40" customWidth="1"/>
    <col min="7" max="7" width="18.140625" style="40" bestFit="1" customWidth="1"/>
    <col min="8" max="13" width="0" style="40" hidden="1" customWidth="1"/>
    <col min="14" max="16384" width="11.42578125" style="40" hidden="1"/>
  </cols>
  <sheetData>
    <row r="1" spans="2:13" ht="13.5" thickBot="1" x14ac:dyDescent="0.25"/>
    <row r="2" spans="2:13" ht="79.5" customHeight="1" thickBot="1" x14ac:dyDescent="0.25">
      <c r="B2" s="391"/>
      <c r="C2" s="393" t="s">
        <v>223</v>
      </c>
      <c r="D2" s="394"/>
      <c r="E2" s="394"/>
      <c r="F2" s="395"/>
      <c r="G2" s="39"/>
      <c r="H2" s="39"/>
      <c r="I2" s="39"/>
      <c r="J2" s="39"/>
      <c r="K2" s="39"/>
      <c r="L2" s="39"/>
      <c r="M2" s="39"/>
    </row>
    <row r="3" spans="2:13" ht="56.25" customHeight="1" thickBot="1" x14ac:dyDescent="0.25">
      <c r="B3" s="392"/>
      <c r="C3" s="396" t="s">
        <v>4</v>
      </c>
      <c r="D3" s="397"/>
      <c r="E3" s="397"/>
      <c r="F3" s="398"/>
      <c r="G3" s="39"/>
      <c r="H3" s="39"/>
      <c r="I3" s="39"/>
      <c r="J3" s="39"/>
      <c r="K3" s="39"/>
      <c r="L3" s="39"/>
      <c r="M3" s="39"/>
    </row>
    <row r="4" spans="2:13" ht="12.75" x14ac:dyDescent="0.2">
      <c r="B4" s="41"/>
      <c r="F4" s="42"/>
    </row>
    <row r="5" spans="2:13" ht="18.75" x14ac:dyDescent="0.2">
      <c r="B5" s="41"/>
      <c r="C5" s="34" t="s">
        <v>186</v>
      </c>
      <c r="D5" s="34" t="s">
        <v>187</v>
      </c>
      <c r="E5" s="34" t="s">
        <v>224</v>
      </c>
      <c r="F5" s="42"/>
    </row>
    <row r="6" spans="2:13" ht="18.75" x14ac:dyDescent="0.2">
      <c r="B6" s="41"/>
      <c r="C6" s="52" t="s">
        <v>188</v>
      </c>
      <c r="D6" s="52" t="s">
        <v>189</v>
      </c>
      <c r="E6" s="53">
        <v>170880000</v>
      </c>
      <c r="F6" s="42"/>
    </row>
    <row r="7" spans="2:13" ht="18.75" x14ac:dyDescent="0.2">
      <c r="B7" s="41"/>
      <c r="C7" s="52" t="s">
        <v>190</v>
      </c>
      <c r="D7" s="54" t="s">
        <v>191</v>
      </c>
      <c r="E7" s="55">
        <v>33444350</v>
      </c>
      <c r="F7" s="42"/>
    </row>
    <row r="8" spans="2:13" ht="18.75" x14ac:dyDescent="0.2">
      <c r="B8" s="41"/>
      <c r="C8" s="52" t="s">
        <v>192</v>
      </c>
      <c r="D8" s="52" t="s">
        <v>193</v>
      </c>
      <c r="E8" s="56">
        <v>128264260</v>
      </c>
      <c r="F8" s="42"/>
    </row>
    <row r="9" spans="2:13" ht="18.75" x14ac:dyDescent="0.2">
      <c r="B9" s="41"/>
      <c r="C9" s="52" t="s">
        <v>194</v>
      </c>
      <c r="D9" s="52" t="s">
        <v>195</v>
      </c>
      <c r="E9" s="56">
        <v>141855410</v>
      </c>
      <c r="F9" s="42"/>
    </row>
    <row r="10" spans="2:13" ht="18.75" x14ac:dyDescent="0.2">
      <c r="B10" s="41"/>
      <c r="C10" s="57" t="s">
        <v>196</v>
      </c>
      <c r="D10" s="57" t="s">
        <v>197</v>
      </c>
      <c r="E10" s="56">
        <v>201024320</v>
      </c>
      <c r="F10" s="42"/>
    </row>
    <row r="11" spans="2:13" ht="18.75" x14ac:dyDescent="0.2">
      <c r="B11" s="41"/>
      <c r="C11" s="52" t="s">
        <v>198</v>
      </c>
      <c r="D11" s="52" t="s">
        <v>199</v>
      </c>
      <c r="E11" s="56">
        <v>105022420</v>
      </c>
      <c r="F11" s="42"/>
    </row>
    <row r="12" spans="2:13" ht="18.75" x14ac:dyDescent="0.2">
      <c r="B12" s="41"/>
      <c r="C12" s="52" t="s">
        <v>200</v>
      </c>
      <c r="D12" s="52" t="s">
        <v>201</v>
      </c>
      <c r="E12" s="56">
        <v>343911080</v>
      </c>
      <c r="F12" s="42"/>
    </row>
    <row r="13" spans="2:13" ht="18.75" x14ac:dyDescent="0.2">
      <c r="B13" s="41"/>
      <c r="C13" s="52" t="s">
        <v>202</v>
      </c>
      <c r="D13" s="52" t="s">
        <v>203</v>
      </c>
      <c r="E13" s="56">
        <v>180677600</v>
      </c>
      <c r="F13" s="42"/>
    </row>
    <row r="14" spans="2:13" ht="18.75" x14ac:dyDescent="0.2">
      <c r="B14" s="41"/>
      <c r="C14" s="52" t="s">
        <v>204</v>
      </c>
      <c r="D14" s="52" t="s">
        <v>205</v>
      </c>
      <c r="E14" s="56">
        <v>121858800</v>
      </c>
      <c r="F14" s="42"/>
    </row>
    <row r="15" spans="2:13" ht="18.75" x14ac:dyDescent="0.2">
      <c r="B15" s="41"/>
      <c r="C15" s="52" t="s">
        <v>206</v>
      </c>
      <c r="D15" s="52" t="s">
        <v>207</v>
      </c>
      <c r="E15" s="58">
        <v>62147736.000000007</v>
      </c>
      <c r="F15" s="42"/>
    </row>
    <row r="16" spans="2:13" ht="18.75" x14ac:dyDescent="0.2">
      <c r="B16" s="41"/>
      <c r="C16" s="52" t="s">
        <v>208</v>
      </c>
      <c r="D16" s="52" t="s">
        <v>209</v>
      </c>
      <c r="E16" s="58">
        <v>155230992</v>
      </c>
      <c r="F16" s="42"/>
    </row>
    <row r="17" spans="2:7" ht="18.75" x14ac:dyDescent="0.2">
      <c r="B17" s="41"/>
      <c r="C17" s="52" t="s">
        <v>210</v>
      </c>
      <c r="D17" s="52" t="s">
        <v>211</v>
      </c>
      <c r="E17" s="58">
        <v>49043232</v>
      </c>
      <c r="F17" s="42"/>
    </row>
    <row r="18" spans="2:7" ht="18.75" x14ac:dyDescent="0.2">
      <c r="B18" s="41"/>
      <c r="C18" s="52" t="s">
        <v>212</v>
      </c>
      <c r="D18" s="52" t="s">
        <v>213</v>
      </c>
      <c r="E18" s="58">
        <v>74800152</v>
      </c>
      <c r="F18" s="42"/>
    </row>
    <row r="19" spans="2:7" ht="18.75" x14ac:dyDescent="0.2">
      <c r="B19" s="41"/>
      <c r="C19" s="52" t="s">
        <v>214</v>
      </c>
      <c r="D19" s="52" t="s">
        <v>215</v>
      </c>
      <c r="E19" s="58">
        <v>123361056.00000001</v>
      </c>
      <c r="F19" s="42"/>
    </row>
    <row r="20" spans="2:7" ht="18.75" x14ac:dyDescent="0.2">
      <c r="B20" s="41"/>
      <c r="C20" s="52" t="s">
        <v>216</v>
      </c>
      <c r="D20" s="52" t="s">
        <v>217</v>
      </c>
      <c r="E20" s="58">
        <v>240421186</v>
      </c>
      <c r="F20" s="42"/>
    </row>
    <row r="21" spans="2:7" ht="18.75" x14ac:dyDescent="0.3">
      <c r="B21" s="41"/>
      <c r="C21" s="32" t="s">
        <v>218</v>
      </c>
      <c r="D21" s="32" t="str">
        <f>COUNT(E6:E20)&amp;" Predios*"</f>
        <v>15 Predios*</v>
      </c>
      <c r="E21" s="59">
        <f>SUM(E6:E20)</f>
        <v>2131942594</v>
      </c>
      <c r="F21" s="42"/>
      <c r="G21" s="69"/>
    </row>
    <row r="22" spans="2:7" ht="21.75" customHeight="1" x14ac:dyDescent="0.2">
      <c r="B22" s="41"/>
      <c r="C22" s="399" t="s">
        <v>219</v>
      </c>
      <c r="D22" s="400"/>
      <c r="E22" s="401"/>
      <c r="F22" s="42"/>
    </row>
    <row r="23" spans="2:7" ht="12.75" x14ac:dyDescent="0.2">
      <c r="B23" s="41"/>
      <c r="C23" s="402"/>
      <c r="D23" s="403"/>
      <c r="E23" s="404"/>
      <c r="F23" s="42"/>
    </row>
    <row r="24" spans="2:7" ht="13.5" thickBot="1" x14ac:dyDescent="0.25">
      <c r="B24" s="43"/>
      <c r="C24" s="44"/>
      <c r="D24" s="44"/>
      <c r="E24" s="44"/>
      <c r="F24" s="45"/>
    </row>
    <row r="25" spans="2:7" ht="12.75" x14ac:dyDescent="0.2"/>
  </sheetData>
  <mergeCells count="4">
    <mergeCell ref="B2:B3"/>
    <mergeCell ref="C2:F2"/>
    <mergeCell ref="C3:F3"/>
    <mergeCell ref="C22:E2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7"/>
  <sheetViews>
    <sheetView topLeftCell="A49" workbookViewId="0">
      <selection activeCell="C7" sqref="C7:C32"/>
    </sheetView>
  </sheetViews>
  <sheetFormatPr baseColWidth="10" defaultRowHeight="12.75" x14ac:dyDescent="0.2"/>
  <cols>
    <col min="1" max="1" width="11.42578125" style="40"/>
    <col min="2" max="2" width="35.28515625" style="40" customWidth="1"/>
    <col min="3" max="3" width="30.5703125" style="40" customWidth="1"/>
    <col min="4" max="4" width="35.85546875" style="40" customWidth="1"/>
    <col min="5" max="5" width="29.42578125" style="40" customWidth="1"/>
    <col min="6" max="16384" width="11.42578125" style="40"/>
  </cols>
  <sheetData>
    <row r="1" spans="2:5" ht="13.5" thickBot="1" x14ac:dyDescent="0.25"/>
    <row r="2" spans="2:5" ht="93" customHeight="1" thickBot="1" x14ac:dyDescent="0.25">
      <c r="B2" s="405"/>
      <c r="C2" s="393" t="s">
        <v>220</v>
      </c>
      <c r="D2" s="394"/>
      <c r="E2" s="395"/>
    </row>
    <row r="3" spans="2:5" ht="78.75" customHeight="1" thickBot="1" x14ac:dyDescent="0.25">
      <c r="B3" s="406"/>
      <c r="C3" s="396" t="s">
        <v>4</v>
      </c>
      <c r="D3" s="397"/>
      <c r="E3" s="398"/>
    </row>
    <row r="4" spans="2:5" x14ac:dyDescent="0.2">
      <c r="B4" s="41"/>
      <c r="E4" s="42"/>
    </row>
    <row r="5" spans="2:5" ht="15.75" x14ac:dyDescent="0.25">
      <c r="B5" s="41"/>
      <c r="C5" s="61" t="s">
        <v>225</v>
      </c>
      <c r="E5" s="42"/>
    </row>
    <row r="6" spans="2:5" ht="18.75" x14ac:dyDescent="0.2">
      <c r="B6" s="41"/>
      <c r="C6" s="35" t="s">
        <v>181</v>
      </c>
      <c r="D6" s="35" t="s">
        <v>226</v>
      </c>
      <c r="E6" s="42"/>
    </row>
    <row r="7" spans="2:5" ht="18.75" x14ac:dyDescent="0.2">
      <c r="B7" s="41"/>
      <c r="C7" s="36">
        <v>11</v>
      </c>
      <c r="D7" s="37">
        <v>175788912</v>
      </c>
      <c r="E7" s="42"/>
    </row>
    <row r="8" spans="2:5" ht="18.75" x14ac:dyDescent="0.2">
      <c r="B8" s="41"/>
      <c r="C8" s="36">
        <v>28</v>
      </c>
      <c r="D8" s="37">
        <v>121535237</v>
      </c>
      <c r="E8" s="42"/>
    </row>
    <row r="9" spans="2:5" ht="18.75" x14ac:dyDescent="0.2">
      <c r="B9" s="41"/>
      <c r="C9" s="36">
        <v>33</v>
      </c>
      <c r="D9" s="37">
        <v>42487743</v>
      </c>
      <c r="E9" s="42"/>
    </row>
    <row r="10" spans="2:5" ht="18.75" x14ac:dyDescent="0.2">
      <c r="B10" s="41"/>
      <c r="C10" s="36">
        <v>80</v>
      </c>
      <c r="D10" s="37">
        <v>148816450</v>
      </c>
      <c r="E10" s="42"/>
    </row>
    <row r="11" spans="2:5" ht="18.75" x14ac:dyDescent="0.2">
      <c r="B11" s="41"/>
      <c r="C11" s="36">
        <v>96</v>
      </c>
      <c r="D11" s="37">
        <v>65763560</v>
      </c>
      <c r="E11" s="42"/>
    </row>
    <row r="12" spans="2:5" ht="18.75" x14ac:dyDescent="0.2">
      <c r="B12" s="41"/>
      <c r="C12" s="36">
        <v>152</v>
      </c>
      <c r="D12" s="37">
        <v>247864747</v>
      </c>
      <c r="E12" s="42"/>
    </row>
    <row r="13" spans="2:5" ht="18.75" x14ac:dyDescent="0.2">
      <c r="B13" s="41"/>
      <c r="C13" s="36">
        <v>184</v>
      </c>
      <c r="D13" s="37">
        <v>204846649</v>
      </c>
      <c r="E13" s="42"/>
    </row>
    <row r="14" spans="2:5" ht="18.75" x14ac:dyDescent="0.2">
      <c r="B14" s="41"/>
      <c r="C14" s="36">
        <v>211</v>
      </c>
      <c r="D14" s="37">
        <v>147440365</v>
      </c>
      <c r="E14" s="42"/>
    </row>
    <row r="15" spans="2:5" ht="18.75" x14ac:dyDescent="0.2">
      <c r="B15" s="41"/>
      <c r="C15" s="36">
        <v>215</v>
      </c>
      <c r="D15" s="37">
        <v>152976838</v>
      </c>
      <c r="E15" s="42"/>
    </row>
    <row r="16" spans="2:5" ht="18.75" x14ac:dyDescent="0.2">
      <c r="B16" s="41"/>
      <c r="C16" s="36">
        <v>231</v>
      </c>
      <c r="D16" s="37">
        <v>148389075</v>
      </c>
      <c r="E16" s="42"/>
    </row>
    <row r="17" spans="2:5" ht="18.75" x14ac:dyDescent="0.2">
      <c r="B17" s="41"/>
      <c r="C17" s="36">
        <v>241</v>
      </c>
      <c r="D17" s="37">
        <v>82866483</v>
      </c>
      <c r="E17" s="42"/>
    </row>
    <row r="18" spans="2:5" ht="18.75" x14ac:dyDescent="0.2">
      <c r="B18" s="41"/>
      <c r="C18" s="36">
        <v>251</v>
      </c>
      <c r="D18" s="37">
        <v>100391681</v>
      </c>
      <c r="E18" s="42"/>
    </row>
    <row r="19" spans="2:5" ht="18.75" x14ac:dyDescent="0.2">
      <c r="B19" s="41"/>
      <c r="C19" s="36">
        <v>255</v>
      </c>
      <c r="D19" s="37">
        <v>192646530</v>
      </c>
      <c r="E19" s="42"/>
    </row>
    <row r="20" spans="2:5" ht="18.75" x14ac:dyDescent="0.2">
      <c r="B20" s="41"/>
      <c r="C20" s="36">
        <v>282</v>
      </c>
      <c r="D20" s="37">
        <v>165833789</v>
      </c>
      <c r="E20" s="42"/>
    </row>
    <row r="21" spans="2:5" ht="18.75" x14ac:dyDescent="0.2">
      <c r="B21" s="41"/>
      <c r="C21" s="36">
        <v>286</v>
      </c>
      <c r="D21" s="37">
        <v>31909949</v>
      </c>
      <c r="E21" s="42"/>
    </row>
    <row r="22" spans="2:5" ht="18.75" x14ac:dyDescent="0.2">
      <c r="B22" s="41"/>
      <c r="C22" s="36">
        <v>289</v>
      </c>
      <c r="D22" s="37">
        <v>139717542</v>
      </c>
      <c r="E22" s="42"/>
    </row>
    <row r="23" spans="2:5" ht="18.75" x14ac:dyDescent="0.2">
      <c r="B23" s="41"/>
      <c r="C23" s="36">
        <v>303</v>
      </c>
      <c r="D23" s="37">
        <v>186753285</v>
      </c>
      <c r="E23" s="42"/>
    </row>
    <row r="24" spans="2:5" ht="18.75" x14ac:dyDescent="0.2">
      <c r="B24" s="41"/>
      <c r="C24" s="36">
        <v>390</v>
      </c>
      <c r="D24" s="37">
        <v>137388650</v>
      </c>
      <c r="E24" s="42"/>
    </row>
    <row r="25" spans="2:5" ht="18.75" x14ac:dyDescent="0.2">
      <c r="B25" s="41"/>
      <c r="C25" s="36">
        <v>411</v>
      </c>
      <c r="D25" s="37">
        <v>49979215</v>
      </c>
      <c r="E25" s="42"/>
    </row>
    <row r="26" spans="2:5" ht="18.75" x14ac:dyDescent="0.2">
      <c r="B26" s="41"/>
      <c r="C26" s="36">
        <v>421</v>
      </c>
      <c r="D26" s="37">
        <v>88850213</v>
      </c>
      <c r="E26" s="42"/>
    </row>
    <row r="27" spans="2:5" ht="18.75" x14ac:dyDescent="0.2">
      <c r="B27" s="41"/>
      <c r="C27" s="36">
        <v>423</v>
      </c>
      <c r="D27" s="37">
        <v>64927181</v>
      </c>
      <c r="E27" s="42"/>
    </row>
    <row r="28" spans="2:5" ht="18.75" x14ac:dyDescent="0.2">
      <c r="B28" s="41"/>
      <c r="C28" s="36">
        <v>432</v>
      </c>
      <c r="D28" s="37">
        <v>138766007</v>
      </c>
      <c r="E28" s="42"/>
    </row>
    <row r="29" spans="2:5" ht="18.75" x14ac:dyDescent="0.2">
      <c r="B29" s="41"/>
      <c r="C29" s="36">
        <v>435</v>
      </c>
      <c r="D29" s="37">
        <v>75265040</v>
      </c>
      <c r="E29" s="42"/>
    </row>
    <row r="30" spans="2:5" ht="18.75" x14ac:dyDescent="0.2">
      <c r="B30" s="41"/>
      <c r="C30" s="36">
        <v>496</v>
      </c>
      <c r="D30" s="37">
        <v>70331889</v>
      </c>
      <c r="E30" s="42"/>
    </row>
    <row r="31" spans="2:5" ht="18.75" x14ac:dyDescent="0.2">
      <c r="B31" s="41"/>
      <c r="C31" s="36">
        <v>509</v>
      </c>
      <c r="D31" s="37">
        <v>36642159</v>
      </c>
      <c r="E31" s="42"/>
    </row>
    <row r="32" spans="2:5" ht="18.75" x14ac:dyDescent="0.2">
      <c r="B32" s="41"/>
      <c r="C32" s="36">
        <v>525</v>
      </c>
      <c r="D32" s="37">
        <v>103194535</v>
      </c>
      <c r="E32" s="42"/>
    </row>
    <row r="33" spans="2:5" ht="18.75" x14ac:dyDescent="0.2">
      <c r="B33" s="41"/>
      <c r="C33" s="35" t="s">
        <v>227</v>
      </c>
      <c r="D33" s="38">
        <v>3121373724</v>
      </c>
      <c r="E33" s="42"/>
    </row>
    <row r="34" spans="2:5" x14ac:dyDescent="0.2">
      <c r="B34" s="41"/>
      <c r="E34" s="42"/>
    </row>
    <row r="35" spans="2:5" ht="15.75" x14ac:dyDescent="0.25">
      <c r="B35" s="41"/>
      <c r="C35" s="61" t="s">
        <v>228</v>
      </c>
      <c r="E35" s="42"/>
    </row>
    <row r="36" spans="2:5" ht="18.75" x14ac:dyDescent="0.2">
      <c r="B36" s="41"/>
      <c r="C36" s="35" t="s">
        <v>229</v>
      </c>
      <c r="D36" s="35" t="s">
        <v>230</v>
      </c>
      <c r="E36" s="42"/>
    </row>
    <row r="37" spans="2:5" ht="18.75" x14ac:dyDescent="0.2">
      <c r="B37" s="41"/>
      <c r="C37" s="36">
        <v>43</v>
      </c>
      <c r="D37" s="37">
        <v>94885281</v>
      </c>
      <c r="E37" s="42"/>
    </row>
    <row r="38" spans="2:5" ht="18.75" x14ac:dyDescent="0.2">
      <c r="B38" s="41"/>
      <c r="C38" s="36">
        <v>53</v>
      </c>
      <c r="D38" s="37">
        <v>196183470</v>
      </c>
      <c r="E38" s="42"/>
    </row>
    <row r="39" spans="2:5" ht="18.75" x14ac:dyDescent="0.2">
      <c r="B39" s="41"/>
      <c r="C39" s="36">
        <v>59</v>
      </c>
      <c r="D39" s="37">
        <v>71591670</v>
      </c>
      <c r="E39" s="42"/>
    </row>
    <row r="40" spans="2:5" ht="18.75" x14ac:dyDescent="0.2">
      <c r="B40" s="41"/>
      <c r="C40" s="36">
        <v>60</v>
      </c>
      <c r="D40" s="37">
        <v>209261900</v>
      </c>
      <c r="E40" s="42"/>
    </row>
    <row r="41" spans="2:5" ht="18.75" x14ac:dyDescent="0.2">
      <c r="B41" s="41"/>
      <c r="C41" s="36">
        <v>127</v>
      </c>
      <c r="D41" s="37">
        <v>85981940</v>
      </c>
      <c r="E41" s="42"/>
    </row>
    <row r="42" spans="2:5" ht="18.75" x14ac:dyDescent="0.2">
      <c r="B42" s="41"/>
      <c r="C42" s="36">
        <v>190</v>
      </c>
      <c r="D42" s="37">
        <v>140008300</v>
      </c>
      <c r="E42" s="42"/>
    </row>
    <row r="43" spans="2:5" ht="18.75" x14ac:dyDescent="0.2">
      <c r="B43" s="41"/>
      <c r="C43" s="36">
        <v>195</v>
      </c>
      <c r="D43" s="37">
        <v>129088780</v>
      </c>
      <c r="E43" s="42"/>
    </row>
    <row r="44" spans="2:5" ht="18.75" x14ac:dyDescent="0.2">
      <c r="B44" s="41"/>
      <c r="C44" s="36">
        <v>227</v>
      </c>
      <c r="D44" s="37">
        <v>71767200</v>
      </c>
      <c r="E44" s="42"/>
    </row>
    <row r="45" spans="2:5" ht="18.75" x14ac:dyDescent="0.2">
      <c r="B45" s="41"/>
      <c r="C45" s="36">
        <v>270</v>
      </c>
      <c r="D45" s="37">
        <v>172690190</v>
      </c>
      <c r="E45" s="42"/>
    </row>
    <row r="46" spans="2:5" ht="18.75" x14ac:dyDescent="0.2">
      <c r="B46" s="41"/>
      <c r="C46" s="36">
        <v>272</v>
      </c>
      <c r="D46" s="37">
        <v>394078100</v>
      </c>
      <c r="E46" s="42"/>
    </row>
    <row r="47" spans="2:5" ht="18.75" x14ac:dyDescent="0.2">
      <c r="B47" s="41"/>
      <c r="C47" s="36">
        <v>273</v>
      </c>
      <c r="D47" s="37">
        <v>100140380</v>
      </c>
      <c r="E47" s="42"/>
    </row>
    <row r="48" spans="2:5" ht="18.75" x14ac:dyDescent="0.2">
      <c r="B48" s="41"/>
      <c r="C48" s="36">
        <v>278</v>
      </c>
      <c r="D48" s="37">
        <v>95905660</v>
      </c>
      <c r="E48" s="42"/>
    </row>
    <row r="49" spans="2:5" ht="18.75" x14ac:dyDescent="0.2">
      <c r="B49" s="41"/>
      <c r="C49" s="36">
        <v>279</v>
      </c>
      <c r="D49" s="37">
        <v>262581600</v>
      </c>
      <c r="E49" s="42"/>
    </row>
    <row r="50" spans="2:5" ht="18.75" x14ac:dyDescent="0.2">
      <c r="B50" s="41"/>
      <c r="C50" s="36">
        <v>290</v>
      </c>
      <c r="D50" s="37">
        <v>132515200</v>
      </c>
      <c r="E50" s="42"/>
    </row>
    <row r="51" spans="2:5" ht="18.75" x14ac:dyDescent="0.2">
      <c r="B51" s="41"/>
      <c r="C51" s="36">
        <v>311</v>
      </c>
      <c r="D51" s="37">
        <v>84911350</v>
      </c>
      <c r="E51" s="42"/>
    </row>
    <row r="52" spans="2:5" ht="18.75" x14ac:dyDescent="0.2">
      <c r="B52" s="41"/>
      <c r="C52" s="36">
        <v>406</v>
      </c>
      <c r="D52" s="37">
        <v>116271400</v>
      </c>
      <c r="E52" s="42"/>
    </row>
    <row r="53" spans="2:5" ht="18.75" x14ac:dyDescent="0.2">
      <c r="B53" s="41"/>
      <c r="C53" s="36">
        <v>418</v>
      </c>
      <c r="D53" s="37">
        <v>159780600</v>
      </c>
      <c r="E53" s="42"/>
    </row>
    <row r="54" spans="2:5" ht="18.75" x14ac:dyDescent="0.2">
      <c r="B54" s="41"/>
      <c r="C54" s="36">
        <v>422</v>
      </c>
      <c r="D54" s="37">
        <v>124947030</v>
      </c>
      <c r="E54" s="42"/>
    </row>
    <row r="55" spans="2:5" ht="18.75" x14ac:dyDescent="0.2">
      <c r="B55" s="41"/>
      <c r="C55" s="36">
        <v>424</v>
      </c>
      <c r="D55" s="37">
        <v>76671320</v>
      </c>
      <c r="E55" s="42"/>
    </row>
    <row r="56" spans="2:5" ht="18.75" x14ac:dyDescent="0.2">
      <c r="B56" s="41"/>
      <c r="C56" s="36">
        <v>426</v>
      </c>
      <c r="D56" s="37">
        <v>69291950</v>
      </c>
      <c r="E56" s="42"/>
    </row>
    <row r="57" spans="2:5" ht="18.75" x14ac:dyDescent="0.2">
      <c r="B57" s="41"/>
      <c r="C57" s="36">
        <v>433</v>
      </c>
      <c r="D57" s="37">
        <v>129897990</v>
      </c>
      <c r="E57" s="42"/>
    </row>
    <row r="58" spans="2:5" ht="18.75" x14ac:dyDescent="0.2">
      <c r="B58" s="41"/>
      <c r="C58" s="36">
        <v>434</v>
      </c>
      <c r="D58" s="37">
        <v>171785140</v>
      </c>
      <c r="E58" s="42"/>
    </row>
    <row r="59" spans="2:5" ht="18.75" x14ac:dyDescent="0.2">
      <c r="B59" s="41"/>
      <c r="C59" s="36">
        <v>436</v>
      </c>
      <c r="D59" s="37">
        <v>100307460</v>
      </c>
      <c r="E59" s="42"/>
    </row>
    <row r="60" spans="2:5" ht="18.75" x14ac:dyDescent="0.2">
      <c r="B60" s="41"/>
      <c r="C60" s="36">
        <v>438</v>
      </c>
      <c r="D60" s="37">
        <v>82595590</v>
      </c>
      <c r="E60" s="42"/>
    </row>
    <row r="61" spans="2:5" ht="18.75" x14ac:dyDescent="0.2">
      <c r="B61" s="41"/>
      <c r="C61" s="36">
        <v>452</v>
      </c>
      <c r="D61" s="37">
        <v>157648840</v>
      </c>
      <c r="E61" s="42"/>
    </row>
    <row r="62" spans="2:5" ht="18.75" x14ac:dyDescent="0.2">
      <c r="B62" s="41"/>
      <c r="C62" s="36">
        <v>473</v>
      </c>
      <c r="D62" s="37">
        <v>150281680</v>
      </c>
      <c r="E62" s="42"/>
    </row>
    <row r="63" spans="2:5" ht="18.75" x14ac:dyDescent="0.2">
      <c r="B63" s="41"/>
      <c r="C63" s="36">
        <v>491</v>
      </c>
      <c r="D63" s="37">
        <v>85246990</v>
      </c>
      <c r="E63" s="42"/>
    </row>
    <row r="64" spans="2:5" ht="18.75" x14ac:dyDescent="0.2">
      <c r="B64" s="41"/>
      <c r="C64" s="36">
        <v>504</v>
      </c>
      <c r="D64" s="62">
        <v>41955220</v>
      </c>
      <c r="E64" s="42"/>
    </row>
    <row r="65" spans="2:5" ht="18.75" x14ac:dyDescent="0.2">
      <c r="B65" s="41"/>
      <c r="C65" s="36">
        <v>505</v>
      </c>
      <c r="D65" s="37">
        <v>86534700</v>
      </c>
      <c r="E65" s="42"/>
    </row>
    <row r="66" spans="2:5" ht="18.75" x14ac:dyDescent="0.2">
      <c r="B66" s="41"/>
      <c r="C66" s="36">
        <v>522</v>
      </c>
      <c r="D66" s="37">
        <v>50161630</v>
      </c>
      <c r="E66" s="42"/>
    </row>
    <row r="67" spans="2:5" ht="18.75" x14ac:dyDescent="0.2">
      <c r="B67" s="41"/>
      <c r="C67" s="35" t="str">
        <f>COUNT(C37:C66)&amp;" Predios"</f>
        <v>30 Predios</v>
      </c>
      <c r="D67" s="38">
        <v>3844968561</v>
      </c>
      <c r="E67" s="42"/>
    </row>
    <row r="68" spans="2:5" ht="13.5" thickBot="1" x14ac:dyDescent="0.25">
      <c r="B68" s="41"/>
      <c r="E68" s="42"/>
    </row>
    <row r="69" spans="2:5" ht="15.75" customHeight="1" x14ac:dyDescent="0.2">
      <c r="B69" s="41"/>
      <c r="C69" s="407" t="s">
        <v>231</v>
      </c>
      <c r="D69" s="408"/>
      <c r="E69" s="42"/>
    </row>
    <row r="70" spans="2:5" ht="12.75" customHeight="1" x14ac:dyDescent="0.2">
      <c r="B70" s="41"/>
      <c r="C70" s="409"/>
      <c r="D70" s="410"/>
      <c r="E70" s="42"/>
    </row>
    <row r="71" spans="2:5" ht="12.75" customHeight="1" x14ac:dyDescent="0.2">
      <c r="B71" s="41"/>
      <c r="C71" s="409"/>
      <c r="D71" s="410"/>
      <c r="E71" s="42"/>
    </row>
    <row r="72" spans="2:5" ht="12.75" customHeight="1" x14ac:dyDescent="0.2">
      <c r="B72" s="41"/>
      <c r="C72" s="409"/>
      <c r="D72" s="410"/>
      <c r="E72" s="42"/>
    </row>
    <row r="73" spans="2:5" ht="13.5" thickBot="1" x14ac:dyDescent="0.25">
      <c r="B73" s="41"/>
      <c r="C73" s="411"/>
      <c r="D73" s="412"/>
      <c r="E73" s="42"/>
    </row>
    <row r="74" spans="2:5" ht="13.5" thickBot="1" x14ac:dyDescent="0.25">
      <c r="B74" s="41"/>
      <c r="E74" s="42"/>
    </row>
    <row r="75" spans="2:5" ht="16.5" thickBot="1" x14ac:dyDescent="0.25">
      <c r="B75" s="41"/>
      <c r="C75" s="64" t="s">
        <v>232</v>
      </c>
      <c r="D75" s="63">
        <v>7274000000</v>
      </c>
      <c r="E75" s="42"/>
    </row>
    <row r="76" spans="2:5" x14ac:dyDescent="0.2">
      <c r="B76" s="41"/>
      <c r="E76" s="42"/>
    </row>
    <row r="77" spans="2:5" ht="13.5" thickBot="1" x14ac:dyDescent="0.25">
      <c r="B77" s="43"/>
      <c r="C77" s="44"/>
      <c r="D77" s="44"/>
      <c r="E77" s="45"/>
    </row>
  </sheetData>
  <mergeCells count="4">
    <mergeCell ref="B2:B3"/>
    <mergeCell ref="C2:E2"/>
    <mergeCell ref="C3:E3"/>
    <mergeCell ref="C69:D73"/>
  </mergeCells>
  <pageMargins left="0.7" right="0.7" top="0.75" bottom="0.75" header="0.3" footer="0.3"/>
  <pageSetup orientation="portrait" horizontalDpi="4294967294" verticalDpi="4294967294"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workbookViewId="0">
      <selection activeCell="B65" sqref="B65"/>
    </sheetView>
  </sheetViews>
  <sheetFormatPr baseColWidth="10" defaultRowHeight="12.75" x14ac:dyDescent="0.2"/>
  <cols>
    <col min="1" max="1" width="4" customWidth="1"/>
    <col min="2" max="2" width="70.140625" bestFit="1" customWidth="1"/>
  </cols>
  <sheetData>
    <row r="5" spans="2:2" x14ac:dyDescent="0.2">
      <c r="B5" s="1" t="s">
        <v>31</v>
      </c>
    </row>
    <row r="6" spans="2:2" x14ac:dyDescent="0.2">
      <c r="B6" s="20" t="s">
        <v>70</v>
      </c>
    </row>
    <row r="7" spans="2:2" x14ac:dyDescent="0.2">
      <c r="B7" s="2" t="s">
        <v>32</v>
      </c>
    </row>
    <row r="8" spans="2:2" x14ac:dyDescent="0.2">
      <c r="B8" s="3" t="s">
        <v>33</v>
      </c>
    </row>
    <row r="9" spans="2:2" x14ac:dyDescent="0.2">
      <c r="B9" s="3" t="s">
        <v>34</v>
      </c>
    </row>
    <row r="10" spans="2:2" x14ac:dyDescent="0.2">
      <c r="B10" s="2" t="s">
        <v>35</v>
      </c>
    </row>
    <row r="11" spans="2:2" x14ac:dyDescent="0.2">
      <c r="B11" s="1" t="s">
        <v>36</v>
      </c>
    </row>
    <row r="12" spans="2:2" x14ac:dyDescent="0.2">
      <c r="B12" s="3" t="s">
        <v>37</v>
      </c>
    </row>
    <row r="13" spans="2:2" x14ac:dyDescent="0.2">
      <c r="B13" s="2" t="s">
        <v>38</v>
      </c>
    </row>
    <row r="14" spans="2:2" x14ac:dyDescent="0.2">
      <c r="B14" s="1" t="s">
        <v>39</v>
      </c>
    </row>
    <row r="15" spans="2:2" x14ac:dyDescent="0.2">
      <c r="B15" s="3" t="s">
        <v>40</v>
      </c>
    </row>
    <row r="16" spans="2:2" x14ac:dyDescent="0.2">
      <c r="B16" s="2" t="s">
        <v>41</v>
      </c>
    </row>
    <row r="17" spans="2:2" x14ac:dyDescent="0.2">
      <c r="B17" s="1" t="s">
        <v>42</v>
      </c>
    </row>
    <row r="18" spans="2:2" x14ac:dyDescent="0.2">
      <c r="B18" s="4" t="s">
        <v>43</v>
      </c>
    </row>
    <row r="19" spans="2:2" x14ac:dyDescent="0.2">
      <c r="B19" s="4" t="s">
        <v>44</v>
      </c>
    </row>
    <row r="20" spans="2:2" ht="25.5" x14ac:dyDescent="0.2">
      <c r="B20" s="5" t="s">
        <v>45</v>
      </c>
    </row>
    <row r="22" spans="2:2" x14ac:dyDescent="0.2">
      <c r="B22" s="7" t="s">
        <v>47</v>
      </c>
    </row>
    <row r="23" spans="2:2" x14ac:dyDescent="0.2">
      <c r="B23" s="6" t="s">
        <v>48</v>
      </c>
    </row>
    <row r="25" spans="2:2" x14ac:dyDescent="0.2">
      <c r="B25" s="7" t="s">
        <v>51</v>
      </c>
    </row>
    <row r="26" spans="2:2" x14ac:dyDescent="0.2">
      <c r="B26" s="8">
        <v>2016</v>
      </c>
    </row>
    <row r="27" spans="2:2" x14ac:dyDescent="0.2">
      <c r="B27" s="8">
        <v>2017</v>
      </c>
    </row>
    <row r="28" spans="2:2" x14ac:dyDescent="0.2">
      <c r="B28" s="8">
        <v>2018</v>
      </c>
    </row>
    <row r="29" spans="2:2" x14ac:dyDescent="0.2">
      <c r="B29" s="8">
        <v>2019</v>
      </c>
    </row>
    <row r="30" spans="2:2" x14ac:dyDescent="0.2">
      <c r="B30" s="8">
        <v>2020</v>
      </c>
    </row>
    <row r="32" spans="2:2" ht="24.75" customHeight="1" x14ac:dyDescent="0.2">
      <c r="B32" s="9" t="s">
        <v>52</v>
      </c>
    </row>
    <row r="33" spans="2:2" ht="22.5" x14ac:dyDescent="0.2">
      <c r="B33" s="10" t="s">
        <v>53</v>
      </c>
    </row>
    <row r="34" spans="2:2" ht="22.5" x14ac:dyDescent="0.2">
      <c r="B34" s="11" t="s">
        <v>54</v>
      </c>
    </row>
    <row r="35" spans="2:2" ht="22.5" x14ac:dyDescent="0.2">
      <c r="B35" s="12" t="s">
        <v>55</v>
      </c>
    </row>
    <row r="36" spans="2:2" ht="22.5" x14ac:dyDescent="0.2">
      <c r="B36" s="9" t="s">
        <v>56</v>
      </c>
    </row>
    <row r="37" spans="2:2" x14ac:dyDescent="0.2">
      <c r="B37" s="9" t="s">
        <v>57</v>
      </c>
    </row>
    <row r="38" spans="2:2" x14ac:dyDescent="0.2">
      <c r="B38" s="13" t="s">
        <v>58</v>
      </c>
    </row>
    <row r="39" spans="2:2" ht="22.5" x14ac:dyDescent="0.2">
      <c r="B39" s="9" t="s">
        <v>59</v>
      </c>
    </row>
    <row r="40" spans="2:2" ht="54.75" customHeight="1" x14ac:dyDescent="0.2">
      <c r="B40" s="14" t="s">
        <v>60</v>
      </c>
    </row>
    <row r="41" spans="2:2" ht="45" x14ac:dyDescent="0.2">
      <c r="B41" s="11" t="s">
        <v>61</v>
      </c>
    </row>
    <row r="42" spans="2:2" ht="22.5" x14ac:dyDescent="0.2">
      <c r="B42" s="15" t="s">
        <v>62</v>
      </c>
    </row>
    <row r="43" spans="2:2" ht="22.5" x14ac:dyDescent="0.2">
      <c r="B43" s="11" t="s">
        <v>63</v>
      </c>
    </row>
    <row r="44" spans="2:2" x14ac:dyDescent="0.2">
      <c r="B44" s="15" t="s">
        <v>64</v>
      </c>
    </row>
    <row r="45" spans="2:2" ht="22.5" x14ac:dyDescent="0.2">
      <c r="B45" s="16" t="s">
        <v>65</v>
      </c>
    </row>
    <row r="46" spans="2:2" ht="22.5" x14ac:dyDescent="0.2">
      <c r="B46" s="17" t="s">
        <v>66</v>
      </c>
    </row>
    <row r="47" spans="2:2" ht="22.5" x14ac:dyDescent="0.2">
      <c r="B47" s="18" t="s">
        <v>67</v>
      </c>
    </row>
    <row r="48" spans="2:2" x14ac:dyDescent="0.2">
      <c r="B48" s="19" t="s">
        <v>68</v>
      </c>
    </row>
    <row r="49" spans="2:2" ht="22.5" x14ac:dyDescent="0.2">
      <c r="B49" s="13" t="s">
        <v>69</v>
      </c>
    </row>
    <row r="53" spans="2:2" x14ac:dyDescent="0.2">
      <c r="B53" s="1" t="s">
        <v>79</v>
      </c>
    </row>
    <row r="54" spans="2:2" x14ac:dyDescent="0.2">
      <c r="B54" s="1" t="s">
        <v>71</v>
      </c>
    </row>
    <row r="55" spans="2:2" x14ac:dyDescent="0.2">
      <c r="B55" s="1" t="s">
        <v>72</v>
      </c>
    </row>
    <row r="56" spans="2:2" x14ac:dyDescent="0.2">
      <c r="B56" s="1" t="s">
        <v>73</v>
      </c>
    </row>
    <row r="57" spans="2:2" x14ac:dyDescent="0.2">
      <c r="B57" s="1" t="s">
        <v>74</v>
      </c>
    </row>
    <row r="58" spans="2:2" x14ac:dyDescent="0.2">
      <c r="B58" s="1" t="s">
        <v>75</v>
      </c>
    </row>
    <row r="59" spans="2:2" x14ac:dyDescent="0.2">
      <c r="B59" s="1" t="s">
        <v>76</v>
      </c>
    </row>
    <row r="60" spans="2:2" x14ac:dyDescent="0.2">
      <c r="B60" s="1" t="s">
        <v>77</v>
      </c>
    </row>
    <row r="61" spans="2:2" x14ac:dyDescent="0.2">
      <c r="B61" s="1" t="s">
        <v>78</v>
      </c>
    </row>
    <row r="63" spans="2:2" ht="25.5" x14ac:dyDescent="0.2">
      <c r="B63" s="21" t="s">
        <v>112</v>
      </c>
    </row>
    <row r="64" spans="2:2" ht="25.5" x14ac:dyDescent="0.2">
      <c r="B64" s="21" t="s">
        <v>111</v>
      </c>
    </row>
    <row r="65" spans="2:2" ht="25.5" x14ac:dyDescent="0.2">
      <c r="B65" s="21" t="s">
        <v>270</v>
      </c>
    </row>
    <row r="66" spans="2:2" ht="25.5" x14ac:dyDescent="0.2">
      <c r="B66" s="21" t="s">
        <v>148</v>
      </c>
    </row>
    <row r="67" spans="2:2" ht="25.5" x14ac:dyDescent="0.2">
      <c r="B67" s="21" t="s">
        <v>113</v>
      </c>
    </row>
    <row r="68" spans="2:2" ht="25.5" x14ac:dyDescent="0.2">
      <c r="B68" s="21" t="s">
        <v>114</v>
      </c>
    </row>
    <row r="69" spans="2:2" ht="25.5" x14ac:dyDescent="0.2">
      <c r="B69" s="21" t="s">
        <v>115</v>
      </c>
    </row>
    <row r="72" spans="2:2" ht="25.5" x14ac:dyDescent="0.2">
      <c r="B72" s="21" t="s">
        <v>116</v>
      </c>
    </row>
    <row r="73" spans="2:2" ht="25.5" x14ac:dyDescent="0.2">
      <c r="B73" s="21" t="s">
        <v>117</v>
      </c>
    </row>
    <row r="74" spans="2:2" ht="25.5" x14ac:dyDescent="0.2">
      <c r="B74" s="21" t="s">
        <v>118</v>
      </c>
    </row>
    <row r="75" spans="2:2" ht="25.5" x14ac:dyDescent="0.2">
      <c r="B75" s="21" t="s">
        <v>119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
  <sheetViews>
    <sheetView workbookViewId="0">
      <selection activeCell="G14" sqref="G14"/>
    </sheetView>
  </sheetViews>
  <sheetFormatPr baseColWidth="10" defaultRowHeight="12.75" x14ac:dyDescent="0.2"/>
  <cols>
    <col min="2" max="2" width="76.28515625" customWidth="1"/>
    <col min="3" max="5" width="11.42578125" hidden="1" customWidth="1"/>
    <col min="6" max="6" width="17.42578125" bestFit="1" customWidth="1"/>
    <col min="7" max="7" width="15.42578125" bestFit="1" customWidth="1"/>
    <col min="8" max="8" width="15.42578125" customWidth="1"/>
    <col min="9" max="9" width="62.42578125" customWidth="1"/>
    <col min="11" max="11" width="13.85546875" bestFit="1" customWidth="1"/>
  </cols>
  <sheetData>
    <row r="1" spans="2:11" ht="13.5" thickBot="1" x14ac:dyDescent="0.25"/>
    <row r="2" spans="2:11" ht="16.5" thickBot="1" x14ac:dyDescent="0.25">
      <c r="B2" s="420" t="s">
        <v>277</v>
      </c>
      <c r="C2" s="79"/>
      <c r="D2" s="418" t="s">
        <v>241</v>
      </c>
      <c r="E2" s="419"/>
      <c r="F2" s="415" t="s">
        <v>280</v>
      </c>
      <c r="G2" s="416"/>
      <c r="H2" s="417"/>
      <c r="I2" s="422" t="s">
        <v>279</v>
      </c>
    </row>
    <row r="3" spans="2:11" ht="32.25" thickBot="1" x14ac:dyDescent="0.25">
      <c r="B3" s="421"/>
      <c r="C3" s="78"/>
      <c r="D3" s="68" t="s">
        <v>26</v>
      </c>
      <c r="E3" s="68" t="s">
        <v>27</v>
      </c>
      <c r="F3" s="87" t="s">
        <v>281</v>
      </c>
      <c r="G3" s="87" t="s">
        <v>278</v>
      </c>
      <c r="H3" s="77" t="s">
        <v>226</v>
      </c>
      <c r="I3" s="423"/>
    </row>
    <row r="4" spans="2:11" ht="102" x14ac:dyDescent="0.2">
      <c r="B4" s="424" t="s">
        <v>177</v>
      </c>
      <c r="C4" s="425"/>
      <c r="D4" s="425"/>
      <c r="E4" s="426"/>
      <c r="F4" s="82">
        <v>1264000000</v>
      </c>
      <c r="G4" s="82">
        <f>155234536+3795000+110399962+989000000</f>
        <v>1258429498</v>
      </c>
      <c r="H4" s="85">
        <f>+F4-G4</f>
        <v>5570502</v>
      </c>
      <c r="I4" s="86" t="s">
        <v>286</v>
      </c>
    </row>
    <row r="5" spans="2:11" ht="33.75" customHeight="1" x14ac:dyDescent="0.2">
      <c r="B5" s="427" t="s">
        <v>178</v>
      </c>
      <c r="C5" s="428"/>
      <c r="D5" s="428"/>
      <c r="E5" s="428"/>
      <c r="F5" s="82">
        <v>2500000000</v>
      </c>
      <c r="G5" s="82">
        <v>2500000000</v>
      </c>
      <c r="H5" s="85">
        <f>+F5-G5</f>
        <v>0</v>
      </c>
      <c r="I5" s="80" t="s">
        <v>283</v>
      </c>
      <c r="K5" s="84"/>
    </row>
    <row r="6" spans="2:11" ht="38.25" customHeight="1" x14ac:dyDescent="0.2">
      <c r="B6" s="429" t="s">
        <v>276</v>
      </c>
      <c r="C6" s="430"/>
      <c r="D6" s="430"/>
      <c r="E6" s="431"/>
      <c r="F6" s="82">
        <v>731000000</v>
      </c>
      <c r="G6" s="82">
        <v>731000000</v>
      </c>
      <c r="H6" s="85">
        <f t="shared" ref="H6:H8" si="0">+F6-G6</f>
        <v>0</v>
      </c>
      <c r="I6" s="80" t="s">
        <v>284</v>
      </c>
    </row>
    <row r="7" spans="2:11" ht="25.5" x14ac:dyDescent="0.2">
      <c r="B7" s="429" t="s">
        <v>179</v>
      </c>
      <c r="C7" s="430"/>
      <c r="D7" s="430"/>
      <c r="E7" s="431"/>
      <c r="F7" s="82">
        <v>0</v>
      </c>
      <c r="G7" s="82">
        <v>0</v>
      </c>
      <c r="H7" s="85">
        <f t="shared" si="0"/>
        <v>0</v>
      </c>
      <c r="I7" s="80" t="s">
        <v>282</v>
      </c>
    </row>
    <row r="8" spans="2:11" ht="30" customHeight="1" thickBot="1" x14ac:dyDescent="0.25">
      <c r="B8" s="413" t="s">
        <v>180</v>
      </c>
      <c r="C8" s="414"/>
      <c r="D8" s="414"/>
      <c r="E8" s="414"/>
      <c r="F8" s="83">
        <v>473000000</v>
      </c>
      <c r="G8" s="83">
        <v>473000000</v>
      </c>
      <c r="H8" s="83">
        <f t="shared" si="0"/>
        <v>0</v>
      </c>
      <c r="I8" s="81" t="s">
        <v>285</v>
      </c>
    </row>
  </sheetData>
  <mergeCells count="9">
    <mergeCell ref="B8:E8"/>
    <mergeCell ref="F2:H2"/>
    <mergeCell ref="D2:E2"/>
    <mergeCell ref="B2:B3"/>
    <mergeCell ref="I2:I3"/>
    <mergeCell ref="B4:E4"/>
    <mergeCell ref="B5:E5"/>
    <mergeCell ref="B6:E6"/>
    <mergeCell ref="B7:E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INSTRUCTIVO </vt:lpstr>
      <vt:lpstr>FORMATO</vt:lpstr>
      <vt:lpstr>Pasivos Exigibles</vt:lpstr>
      <vt:lpstr>Reservas Presupuestales</vt:lpstr>
      <vt:lpstr>Convenio 136 Fucha</vt:lpstr>
      <vt:lpstr>Convenio 597 Moralba</vt:lpstr>
      <vt:lpstr>FONDIGER</vt:lpstr>
      <vt:lpstr>listas</vt:lpstr>
      <vt:lpstr>Hoja1</vt:lpstr>
      <vt:lpstr>FORMATO!Área_de_impresión</vt:lpstr>
      <vt:lpstr>'INSTRUCTIVO '!Área_de_impresión</vt:lpstr>
      <vt:lpstr>FORMATO!Títulos_a_imprimir</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Angelica Maria Bermudez Rodriguez</cp:lastModifiedBy>
  <cp:lastPrinted>2017-01-02T21:11:59Z</cp:lastPrinted>
  <dcterms:created xsi:type="dcterms:W3CDTF">2016-06-16T13:03:17Z</dcterms:created>
  <dcterms:modified xsi:type="dcterms:W3CDTF">2017-02-13T19:19:37Z</dcterms:modified>
</cp:coreProperties>
</file>