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12. PROYECTOS DE INVERSIÓN BMT 2018\05. Planes de Accion 2018\06. Oficina TICS\04. TIC A DICIEMBRE  31 2018\"/>
    </mc:Choice>
  </mc:AlternateContent>
  <workbookProtection workbookPassword="CCE3" lockStructure="1"/>
  <bookViews>
    <workbookView xWindow="0" yWindow="0" windowWidth="12645" windowHeight="9750" tabRatio="710" firstSheet="1" activeTab="3"/>
  </bookViews>
  <sheets>
    <sheet name="base de datos" sheetId="2" state="hidden" r:id="rId1"/>
    <sheet name="INSTRUCTIVO" sheetId="3" r:id="rId2"/>
    <sheet name="01. INFORMACION GENERAL" sheetId="5" r:id="rId3"/>
    <sheet name="02. PLAN DE ACCION " sheetId="6" r:id="rId4"/>
    <sheet name="03. EJECUCIÓN DE RECURSOS" sheetId="8" r:id="rId5"/>
    <sheet name="04. CONTROL DE CAMBIOS" sheetId="10" r:id="rId6"/>
  </sheets>
  <externalReferences>
    <externalReference r:id="rId7"/>
    <externalReference r:id="rId8"/>
  </externalReferences>
  <definedNames>
    <definedName name="_01_Desarrollar_e_implementar_100__de_la__Estrategia_Distrital_de_Respuesta_a_Emergencias">'base de datos'!$G$175:$G$196</definedName>
    <definedName name="_xlnm._FilterDatabase" localSheetId="2" hidden="1">'01. INFORMACION GENERAL'!#REF!</definedName>
    <definedName name="_xlnm._FilterDatabase" localSheetId="3" hidden="1">'02. PLAN DE ACCION '!$A$6:$Y$21</definedName>
    <definedName name="_xlnm._FilterDatabase" localSheetId="4" hidden="1">'03. EJECUCIÓN DE RECURSOS'!$B$13:$N$13</definedName>
    <definedName name="_xlnm._FilterDatabase" localSheetId="5" hidden="1">'04. CONTROL DE CAMBIOS'!$B$14:$J$15</definedName>
    <definedName name="_xlnm._FilterDatabase" localSheetId="1" hidden="1">INSTRUCTIVO!$B$6:$H$14</definedName>
    <definedName name="_xlnm.Print_Area" localSheetId="2">'01. INFORMACION GENERAL'!$A$1:$N$42</definedName>
    <definedName name="_xlnm.Print_Area" localSheetId="3">'02. PLAN DE ACCION '!$A$1:$S$41</definedName>
    <definedName name="_xlnm.Print_Area" localSheetId="4">'03. EJECUCIÓN DE RECURSOS'!$A$1:$O$85</definedName>
    <definedName name="_xlnm.Print_Area" localSheetId="5">'04. CONTROL DE CAMBIOS'!$A$1:$O$21</definedName>
    <definedName name="_xlnm.Print_Area" localSheetId="1">INSTRUCTIVO!$A$1:$I$41</definedName>
    <definedName name="Atención_Integral_oportuna_eficiente_y_eficaz_de_las_situaciones_de_emergencia_calamidad_o_desastre_a_traves_de_la_estrategia_distrital_de_respuesta">'base de datos'!$M$186</definedName>
    <definedName name="Bogota_ciudad_sostenible_y_eficiente_baja_en_carbono">'base de datos'!$Q$186:$Q$189</definedName>
    <definedName name="FONDIGER">'base de datos'!$C$186:$C$194</definedName>
    <definedName name="Funcionamiento">'base de datos'!$C$158</definedName>
    <definedName name="Gastos_Generales">'base de datos'!$E$186:$E$190</definedName>
    <definedName name="Generacion_de_" localSheetId="0">'base de datos'!$C$249:$C$252</definedName>
    <definedName name="Generación_de_conociminento_y_actualización_de_los_analisis_de_riesgos_y_efectos_del_cambio_climatico">'base de datos'!$J$186:$J$189</definedName>
    <definedName name="IDIGER">'base de datos'!$B$186:$B$190</definedName>
    <definedName name="Implementación_de_procesos_efectivos_de_preparativos_respuesta_y_recuperación_post_evento">'base de datos'!$L$186:$L$189</definedName>
    <definedName name="Inversión_Directa_FONDIGER">'base de datos'!$E$158:$E$166</definedName>
    <definedName name="Inversión_Directa_IDIGER">'base de datos'!$D$158:$D$161</definedName>
    <definedName name="linea" localSheetId="0">'base de datos'!$C$231:$C$241</definedName>
    <definedName name="LISTA001">'base de datos'!$E$31:$E$36</definedName>
    <definedName name="LISTA002">'base de datos'!$F$31</definedName>
    <definedName name="LISTA003">'base de datos'!$G$31</definedName>
    <definedName name="LISTA004">'base de datos'!$H$31:$H$32</definedName>
    <definedName name="LISTA005">'base de datos'!$I$31:$I$32</definedName>
    <definedName name="LISTA006">'base de datos'!$J$31:$J$33</definedName>
    <definedName name="LISTA007">'base de datos'!$K$31</definedName>
    <definedName name="LISTA008">'base de datos'!$L$31:$L$32</definedName>
    <definedName name="LISTA009">'base de datos'!$M$31</definedName>
    <definedName name="LISTA010">'base de datos'!$E$175:$E$181</definedName>
    <definedName name="LISTA011">'base de datos'!$F$175:$F$181</definedName>
    <definedName name="LISTA012">'base de datos'!$G$175:$G$181</definedName>
    <definedName name="LISTA013">'base de datos'!$H$175:$H$181</definedName>
    <definedName name="LISTA014">'base de datos'!$E$141:$E$149</definedName>
    <definedName name="LISTA015">'base de datos'!$F$141</definedName>
    <definedName name="LISTA016">'base de datos'!$G$141</definedName>
    <definedName name="LISTA017">'base de datos'!$H$141</definedName>
    <definedName name="LISTA018">'base de datos'!$I$141</definedName>
    <definedName name="LISTA019">'base de datos'!$J$141</definedName>
    <definedName name="LISTA020">'base de datos'!$K$141</definedName>
    <definedName name="LISTA021">'base de datos'!$L$141</definedName>
    <definedName name="LISTA022">'base de datos'!$M$141</definedName>
    <definedName name="LISTA023">'base de datos'!$N$141</definedName>
    <definedName name="LISTA024">'base de datos'!$O$141</definedName>
    <definedName name="LISTA025">'base de datos'!$P$141</definedName>
    <definedName name="LISTA026">'base de datos'!$Q$141</definedName>
    <definedName name="Manejo_integral_del_agua_como_elemento_vital_para_la_resiliencia_frente_a_riesgos_y_los_efectos_del_cambio_climatico">'base de datos'!$N$186:$N$192</definedName>
    <definedName name="ORIGEN">'base de datos'!$A$186:$A$187</definedName>
    <definedName name="Proyecto_No_1158_Reducción_del_riesgo_y_adaptación_al_cambio_climático">'base de datos'!$G$186:$G$190</definedName>
    <definedName name="Proyecto_No_1166_Consolidación_de_la_gestión_pública_eficiente_del_IDIGER_como_entidad_coordinadora_del_SDGR_CC">'base de datos'!$I$186:$I$190</definedName>
    <definedName name="Proyecto_No_1172_Conocimiento_del_riesgo_y_efectos_del_cambio_climático">'base de datos'!$F$186:$F$190</definedName>
    <definedName name="Proyecto_No_1178_Fortalecimiento_del_manejo_de_emergencias_y_desastres">'base de datos'!$H$186:$H$191</definedName>
    <definedName name="Reducción_de_la_vulnerabilidad_territorial_de_Bogota_frente_a_riesgos_y_efectos_del_cambio_climatico">'base de datos'!$R$186:$R$191</definedName>
    <definedName name="Resiliencia_sectorial_y_reducción_de_riesgos_de_gran_impacto">'base de datos'!$K$186:$K$192</definedName>
    <definedName name="Sistema_de_gobernanza_ambiental_para_afrontar_colectivamente_los_riesgos_y_efectos_de_cambio_climatico">'base de datos'!$O$186:$O$188</definedName>
    <definedName name="_xlnm.Print_Titles" localSheetId="2">'01. INFORMACION GENERAL'!$1:$26</definedName>
    <definedName name="_xlnm.Print_Titles" localSheetId="3">'02. PLAN DE ACCION '!$1:$6</definedName>
    <definedName name="_xlnm.Print_Titles" localSheetId="4">'03. EJECUCIÓN DE RECURSOS'!$2:$13</definedName>
    <definedName name="_xlnm.Print_Titles" localSheetId="5">'04. CONTROL DE CAMBIOS'!$1:$19</definedName>
    <definedName name="_xlnm.Print_Titles" localSheetId="1">INSTRUCTIVO!$1:$5</definedName>
    <definedName name="Tranformación_cultural_para_enfentar_los_riesgos_y_los_nuevos_retos_del_cambio_climatico">'base de datos'!$P$186:$P$189</definedName>
  </definedNames>
  <calcPr calcId="152511"/>
</workbook>
</file>

<file path=xl/calcChain.xml><?xml version="1.0" encoding="utf-8"?>
<calcChain xmlns="http://schemas.openxmlformats.org/spreadsheetml/2006/main">
  <c r="H7" i="6" l="1"/>
  <c r="O7" i="6" s="1"/>
  <c r="O37" i="6" s="1"/>
  <c r="O29" i="6" l="1"/>
  <c r="O22" i="6"/>
  <c r="O33" i="6"/>
  <c r="J31" i="6" l="1"/>
  <c r="F38" i="6" l="1"/>
  <c r="P33" i="6" l="1"/>
  <c r="O24" i="6" l="1"/>
  <c r="O30" i="6" l="1"/>
  <c r="Q29" i="6"/>
  <c r="R29" i="6"/>
  <c r="P29" i="6"/>
  <c r="K29" i="6"/>
  <c r="L29" i="6"/>
  <c r="J29" i="6"/>
  <c r="J22" i="6"/>
  <c r="J37" i="6" s="1"/>
  <c r="P22" i="6"/>
  <c r="P38" i="6" l="1"/>
  <c r="P37" i="6"/>
  <c r="C48" i="8"/>
  <c r="C49" i="8"/>
  <c r="C50" i="8"/>
  <c r="C51" i="8"/>
  <c r="C53" i="8"/>
  <c r="C54" i="8"/>
  <c r="C55" i="8"/>
  <c r="C47" i="8"/>
  <c r="C45" i="8"/>
  <c r="C44" i="8"/>
  <c r="N32" i="8"/>
  <c r="N31" i="8"/>
  <c r="C42" i="8"/>
  <c r="C41" i="8"/>
  <c r="C33" i="8"/>
  <c r="C34" i="8"/>
  <c r="C35" i="8"/>
  <c r="C36" i="8"/>
  <c r="C37" i="8"/>
  <c r="C38" i="8"/>
  <c r="C39" i="8"/>
  <c r="C40" i="8"/>
  <c r="C32" i="8"/>
  <c r="C30" i="8"/>
  <c r="N30" i="8"/>
  <c r="N29" i="8" s="1"/>
  <c r="K29" i="8"/>
  <c r="L29" i="8"/>
  <c r="M29" i="8"/>
  <c r="J29" i="8"/>
  <c r="N23" i="8"/>
  <c r="N20" i="8"/>
  <c r="N15" i="8"/>
  <c r="C24" i="8" l="1"/>
  <c r="C25" i="8"/>
  <c r="C26" i="8"/>
  <c r="C27" i="8"/>
  <c r="C28" i="8"/>
  <c r="C23" i="8"/>
  <c r="C22" i="8"/>
  <c r="C21" i="8"/>
  <c r="C18" i="8"/>
  <c r="C19" i="8"/>
  <c r="C20" i="8"/>
  <c r="C16" i="8"/>
  <c r="C17" i="8"/>
  <c r="C15" i="8"/>
  <c r="Q22" i="6"/>
  <c r="Q38" i="6" s="1"/>
  <c r="R22" i="6"/>
  <c r="R38" i="6" s="1"/>
  <c r="P39" i="6" s="1"/>
  <c r="K22" i="6" l="1"/>
  <c r="K37" i="6" s="1"/>
  <c r="L22" i="6"/>
  <c r="L37" i="6" s="1"/>
  <c r="K36" i="5"/>
  <c r="J39" i="6" l="1"/>
  <c r="J84" i="8"/>
  <c r="I10" i="10" l="1"/>
  <c r="I9" i="10"/>
  <c r="D9" i="10"/>
  <c r="D8" i="8"/>
  <c r="D10" i="10"/>
  <c r="D9" i="8"/>
  <c r="D31" i="5" l="1"/>
  <c r="J10" i="5"/>
  <c r="B10" i="5"/>
  <c r="C141" i="2"/>
  <c r="C142" i="2" s="1"/>
  <c r="C69" i="8" l="1"/>
  <c r="C67" i="8"/>
  <c r="C66" i="8"/>
  <c r="C68" i="8"/>
  <c r="C65" i="8"/>
  <c r="C60" i="8"/>
  <c r="C61" i="8"/>
  <c r="C62" i="8"/>
  <c r="C63" i="8"/>
  <c r="C64" i="8"/>
  <c r="C59" i="8"/>
  <c r="C58" i="8"/>
  <c r="C57" i="8"/>
  <c r="C56" i="8"/>
  <c r="N84" i="8"/>
  <c r="M84" i="8"/>
  <c r="L84" i="8"/>
  <c r="K84" i="8"/>
  <c r="I84" i="8"/>
  <c r="D32" i="5" l="1"/>
  <c r="K70" i="8" l="1"/>
  <c r="K46" i="8" s="1"/>
  <c r="L70" i="8"/>
  <c r="L46" i="8" s="1"/>
  <c r="M70" i="8"/>
  <c r="M46" i="8" s="1"/>
  <c r="N70" i="8"/>
  <c r="J70" i="8"/>
  <c r="J46" i="8" s="1"/>
  <c r="J43" i="8" s="1"/>
  <c r="J31" i="8" s="1"/>
  <c r="K43" i="8"/>
  <c r="K31" i="8" s="1"/>
  <c r="L43" i="8"/>
  <c r="L31" i="8" s="1"/>
  <c r="M43" i="8"/>
  <c r="M31" i="8" s="1"/>
  <c r="N68" i="8"/>
  <c r="N67" i="8"/>
  <c r="N66" i="8"/>
  <c r="N64" i="8"/>
  <c r="N63" i="8"/>
  <c r="N61" i="8"/>
  <c r="N60" i="8"/>
  <c r="N59" i="8"/>
  <c r="N58" i="8"/>
  <c r="N57" i="8"/>
  <c r="N53" i="8"/>
  <c r="N54" i="8"/>
  <c r="N55" i="8"/>
  <c r="N56" i="8"/>
  <c r="N62" i="8"/>
  <c r="N65" i="8"/>
  <c r="N69" i="8"/>
  <c r="N45" i="8"/>
  <c r="N52" i="8"/>
  <c r="N51" i="8"/>
  <c r="N50" i="8"/>
  <c r="N49" i="8"/>
  <c r="N48" i="8"/>
  <c r="N47" i="8"/>
  <c r="N44" i="8"/>
  <c r="N46" i="8" l="1"/>
  <c r="N43" i="8"/>
  <c r="K14" i="8" l="1"/>
  <c r="L14" i="8"/>
  <c r="L76" i="8" s="1"/>
  <c r="M14" i="8"/>
  <c r="J33" i="6"/>
  <c r="S33" i="6"/>
  <c r="R33" i="6"/>
  <c r="Q33" i="6"/>
  <c r="L33" i="6"/>
  <c r="K33" i="6"/>
  <c r="S29" i="6"/>
  <c r="M76" i="8" l="1"/>
  <c r="K76" i="8"/>
  <c r="N17" i="8" l="1"/>
  <c r="N16" i="8" l="1"/>
  <c r="N14" i="8" l="1"/>
  <c r="N76" i="8" s="1"/>
  <c r="J14" i="8"/>
  <c r="J76" i="8" s="1"/>
  <c r="F37" i="5" l="1"/>
  <c r="C31" i="2"/>
  <c r="C32" i="2" s="1"/>
  <c r="L8" i="8"/>
  <c r="I8" i="8" s="1"/>
  <c r="B24" i="5"/>
  <c r="F24" i="5" l="1"/>
  <c r="C175" i="2"/>
  <c r="C176" i="2" s="1"/>
</calcChain>
</file>

<file path=xl/sharedStrings.xml><?xml version="1.0" encoding="utf-8"?>
<sst xmlns="http://schemas.openxmlformats.org/spreadsheetml/2006/main" count="1207" uniqueCount="682">
  <si>
    <t>PLE-FT-15</t>
  </si>
  <si>
    <t>VERSIÓN:</t>
  </si>
  <si>
    <t>Instituto Distrital de Gestión de Riesgos y Cambio Climatico - IDIGER</t>
  </si>
  <si>
    <t>FECHA INICIO</t>
  </si>
  <si>
    <t>FECHA FINAL</t>
  </si>
  <si>
    <t>Plan de Desarrollo "Bogota Mejor para Todos"</t>
  </si>
  <si>
    <t xml:space="preserve">Eje/pilar: </t>
  </si>
  <si>
    <t>No 1 Pilar Igualdad de Calidad de Vida</t>
  </si>
  <si>
    <t>No 7 Eje transversal Gobierno Legítimo, fortalecimiento local y eficiencia</t>
  </si>
  <si>
    <t xml:space="preserve">Programa: </t>
  </si>
  <si>
    <t>No 04 Familias protegidas y adaptadas al cambio climático</t>
  </si>
  <si>
    <t>No 42 Transparencia, gestión pública y servicio a la ciudadanía</t>
  </si>
  <si>
    <t>Proyecto estratégico:</t>
  </si>
  <si>
    <t>No 110 Reducción de condiciones de amenaza y vulnerabilidad de los ciudadanos</t>
  </si>
  <si>
    <t>No 185 Fortalecimiento a la gestión pública efectiva y eficiente</t>
  </si>
  <si>
    <t>Proyecto de Inversion</t>
  </si>
  <si>
    <t>Proyecto No 1172 Conocimiento del riesgo y efectos del cambio climático</t>
  </si>
  <si>
    <t>Proyecto No 1158 Reducción del riesgo y adaptación al cambio climático</t>
  </si>
  <si>
    <t>Proyecto No 1178 Fortalecimiento del manejo de emergencias y desastres</t>
  </si>
  <si>
    <t>Proyecto No 1166 Consolidación de la gestión pública eficiente del IDIGER, como entidad coordinadora del SDGR-CC</t>
  </si>
  <si>
    <t>INSTRUCTIVO DEL PLAN DE ACCIÓN</t>
  </si>
  <si>
    <t>Sector</t>
  </si>
  <si>
    <t>No 10 Ambiente</t>
  </si>
  <si>
    <t>Vigencia</t>
  </si>
  <si>
    <t xml:space="preserve">Mantener 6  escenarios actualizados que contribuyan a fortalecer el conocimiento de riesgo y efectos del cambio climático en el Distrito Capital </t>
  </si>
  <si>
    <t xml:space="preserve">Actualizar 4 planos normativos con la  Zonificación de Amenazas para el Plan de Ordenamiento Territorial </t>
  </si>
  <si>
    <t xml:space="preserve">Elaborar 9 documentos de estudios  y/o diseños de obras de Reducción de Riesgo para el Distrito Capital </t>
  </si>
  <si>
    <t>Emitir 2500 Documentos Técnicos  de amenaza y/o riesgo  a través de Conceptos  y/o Diagnósticos Técnicos</t>
  </si>
  <si>
    <t>Diseñar, instrumentar y administrar 1 Sistema de Alerta que  aborde  condiciones meteorológicas, hidrológicas y geotécnicas</t>
  </si>
  <si>
    <t>Reasentar 286 familias localizadas en zonas de riesgo no mitigable.</t>
  </si>
  <si>
    <t>Construir 16 obras de mitigación para la reducción del riesgo</t>
  </si>
  <si>
    <t xml:space="preserve">Beneficiar  2.000.000 de habitantes a través de estrategias de participación, capacitación, educación y comunicación </t>
  </si>
  <si>
    <t>Desarrollar e implementar 100% de la  Estrategia Distrital de Respuesta a Emergencias mediante la elaboración de documentos herramientas, instrumentos y guías para el manejo de emergencias y asesorando al 100% de las entidades del marco de actuación en los procesos de formulación, implementación y actualización de las Estrategias Institucionales de Respuesta. (EIR)</t>
  </si>
  <si>
    <t>Capacitar 30.000 personas en acciones para  el manejo de emergencias mediante el desarrollo de herramientas para capacitaciones virtuales en aglomeraciones, transporte vertical, EIR, Planes de Contingencia,  Primer respondiente y  simulacros y la realizacion de 4 simulacros distritales frente a la ocurrencia de un evento de gran magnitud.</t>
  </si>
  <si>
    <t>Implementar y operar 1 Centro Distrital Logístico y de Reserva y la  Central de información y telecomunicaciones del IDIGER (CITEL)</t>
  </si>
  <si>
    <t>Asesorar y/o conceptuar 6.000 Planes De Contingencia para aglomeraciones de público de media y alta complejidad.</t>
  </si>
  <si>
    <t>Garantizar la coordinación del  100% de las emergencias en el marco de la Estrategia Distrital de Respuesta a Emergencias</t>
  </si>
  <si>
    <t>Formular e implementar el 100% de los planes de trabajo definidos para el fortalecimiento de la función administrativa y el desarrollo institucional.</t>
  </si>
  <si>
    <t>Implementar y mantener el 100% de la eficiencia en la provisión de bienes y servicios de soporte a todas las áreas que conforman la Entidad.</t>
  </si>
  <si>
    <t>Implementar y mantener el Sistema Integrado de Gestión del IDIGER.</t>
  </si>
  <si>
    <t>Mantener al 100% del funcionamiento y seguridad de los servicios y sistemas de información, infraestructura de T.I., instrumentación y telecomunicaciones de la entidad.</t>
  </si>
  <si>
    <t>2016 - 2020</t>
  </si>
  <si>
    <t>Subdirección de Análisis de Riesgos y Efectos de Cambio Climático</t>
  </si>
  <si>
    <t>Subdirección de Resiliencia y Coordinación de Emergencias</t>
  </si>
  <si>
    <t>Oficina Asesora Jurídica</t>
  </si>
  <si>
    <t>Oficina Asesora Planeación</t>
  </si>
  <si>
    <t>Oficina de Control Interno</t>
  </si>
  <si>
    <t xml:space="preserve">Oficina de Tecnologías de la Información y las Comunicaciones </t>
  </si>
  <si>
    <t>Dirección General</t>
  </si>
  <si>
    <t xml:space="preserve">Especifique de la lista desplegable el nombre del Plan de Desarrollo vigente, en el cual se encuentra inscrita la Entidad. </t>
  </si>
  <si>
    <t>Especifique de la lista desplegable los periodos de vigencia para el Plan de Desarrollo inscrito en el numeral 1. Ej: 2016 a 2020</t>
  </si>
  <si>
    <t>Identifique de la lista desplegable el eje o pilar del Plan de Desarrollo Distrital, en el que se encuentra reflejado el accionar de la Entidad y el grupo de trabajo de acuerdo a los proyectos de inversión inscritos en dicho plan.</t>
  </si>
  <si>
    <t>Identifique de la lista desplegable el Programa del Plan de Desarrollo Distrital, en el que se encuentra reflejado el accionar de la Entidad y el grupo de trabajo de acuerdo a los proyectos de inversión inscritos en dicho plan.</t>
  </si>
  <si>
    <t>Identifique de la lista desplegable el nombre del proyecto estrategico mediante el cual se destinan los recursos para el funcionamiento del grupo de trabajo que desarrolla las acciones para el cumplimiento del Plan de Acción.</t>
  </si>
  <si>
    <t>Identifique de la lista desplegable el nombre del Proyecto de Inversión mediante el cual el grupo de trabajo desarrolla las acciones para el cumplimiento del Plan de Acción.</t>
  </si>
  <si>
    <t>Especifique el grupo encargado de formular y desarrollar el Plan de Acción. (Ejemplo: Subdirección - Grupo)</t>
  </si>
  <si>
    <t>Registrar el consecutivo por cada fila, de acuerdo con el item correspondiente, iniciando con el ítem número 1</t>
  </si>
  <si>
    <t>Liste los productos que espera entregar, para el registro tenga en cuenta dentro del componente los productos precedentes y siguientes para conservar el orden de los mismos.</t>
  </si>
  <si>
    <t>Realizar 12.000 Visitas de verificación a edificaciones con sistemas de transporte vertical y puertas eléctricas</t>
  </si>
  <si>
    <t xml:space="preserve">Subdirección Corporativa y Asuntos Disciplinarios </t>
  </si>
  <si>
    <t>Subdirección Para la Reducción del Riesgo y Adaptación al Cambio Climático</t>
  </si>
  <si>
    <t>Subdirección para el Manejo de Emergencias y Desastres</t>
  </si>
  <si>
    <t>A partir de la siguiente fila se deben registrar los componentes que se encuentran establecidos en su proyecto de inversión. Asi mismo, se pueden registrar otros componentes que hagan parte de funciones pares que no estan de manera especifica en la ficha EBI (Ejemplo: Talento humano, Juridica, Control Interno)</t>
  </si>
  <si>
    <t>3.1. ÍTEM</t>
  </si>
  <si>
    <r>
      <rPr>
        <b/>
        <sz val="11"/>
        <rFont val="Arial"/>
        <family val="2"/>
      </rPr>
      <t>FECHA INICIO</t>
    </r>
    <r>
      <rPr>
        <sz val="11"/>
        <rFont val="Arial"/>
        <family val="2"/>
      </rPr>
      <t xml:space="preserve">: Determine la fecha en que se dará inicio al desarrollo de la actividad propuesta
</t>
    </r>
    <r>
      <rPr>
        <b/>
        <sz val="11"/>
        <rFont val="Arial"/>
        <family val="2"/>
      </rPr>
      <t>FECHA FINAL:</t>
    </r>
    <r>
      <rPr>
        <sz val="11"/>
        <rFont val="Arial"/>
        <family val="2"/>
      </rPr>
      <t xml:space="preserve"> Determine la fecha en que se finalizará el desarrollo de la actividad propuesta</t>
    </r>
  </si>
  <si>
    <t>Determine el peso porcentual que tiene cada producto dentro de la meta, teniendo en cuenta que la sumatoria total de los ítem´s no debe exceder del 100%, recuerde que siempre existirá un producto que se identifica como prioritario dentro de cada componente; es decir, el producto que mayor peso deberá tener.</t>
  </si>
  <si>
    <t xml:space="preserve">Registre el porcentaje de avance acumulado para el logro de cada producto programado. El porcentaje debe calcularse teniendo en cuenta el peso porcentual asignado (Numeral 3.4)  </t>
  </si>
  <si>
    <r>
      <t xml:space="preserve">Estime el valor de los recursos financieros que se requieren para desarrollar la actividad, así como la fuente de financiación. </t>
    </r>
    <r>
      <rPr>
        <b/>
        <sz val="11"/>
        <color indexed="8"/>
        <rFont val="Arial"/>
        <family val="2"/>
      </rPr>
      <t>( IDIGER - FONDIGER)
IDIGER: Especifique y registre donde corresponda según sea la fuente de los recursos (Inversión o funcionamiento) 
FONDIGER: Teniendo en cuenta que éstos no tienen vencimiento de anualidad, se debe registrar el valor programado de acuerdo con la vigencia de asignación de los recursos, según corresponda.</t>
    </r>
  </si>
  <si>
    <r>
      <t xml:space="preserve">Especifique el nombre de la (s) dependencia (s) encargada (s) de adelantar cada una de las actividades. </t>
    </r>
    <r>
      <rPr>
        <b/>
        <sz val="11"/>
        <color indexed="8"/>
        <rFont val="Arial"/>
        <family val="2"/>
      </rPr>
      <t>En el caso de no tener el nombre las personas responsables de realizar o ejecutar las actividades programadas al momento de realizar la programación o el seguimiento,  se debe registrar el objeto contractual contemplado.</t>
    </r>
  </si>
  <si>
    <t>a) Registre el valor correspondiente a los recursos de inversión del IDIGER ejecutados a la fecha de seguimiento del Plan de Acción según sea el caso (Inversión o Funcionamiento). 
b) Registre el valor correspondiente a los recursos del FONDIGER ejecutados a la fecha de seguimiento del Plan de Acción, teniendo en cuenta la vigencia de los recursos utilizados.</t>
  </si>
  <si>
    <t>CÓDIGO:</t>
  </si>
  <si>
    <t>FECHA DE REVISIÓN:</t>
  </si>
  <si>
    <t xml:space="preserve">01. INFORMACIÓN GENERAL </t>
  </si>
  <si>
    <t xml:space="preserve">PILAR /EJE </t>
  </si>
  <si>
    <t>PROGRAMA PDD</t>
  </si>
  <si>
    <t>PROYECTO DE ESTRATEGICO</t>
  </si>
  <si>
    <t>PROYECTO DE INVERSIÓN</t>
  </si>
  <si>
    <t>Tecnologías de la información y las comunicaciones</t>
  </si>
  <si>
    <t>AREA RESPONSABLE</t>
  </si>
  <si>
    <t>TIPO DE INDICADOR</t>
  </si>
  <si>
    <t xml:space="preserve">Eficacia </t>
  </si>
  <si>
    <t>Nombre</t>
  </si>
  <si>
    <t xml:space="preserve">Area </t>
  </si>
  <si>
    <t>Cargo</t>
  </si>
  <si>
    <t>Correo</t>
  </si>
  <si>
    <t>Telefono</t>
  </si>
  <si>
    <t>Eficiencia</t>
  </si>
  <si>
    <t xml:space="preserve">Efectividad </t>
  </si>
  <si>
    <t>Componentes</t>
  </si>
  <si>
    <t>Reasentamiento de familias localizadas en alto riesgo no mitigable</t>
  </si>
  <si>
    <t>Construcción de obras de mitigación y adecuación</t>
  </si>
  <si>
    <t>Fortalecimiento de capacidades para la gestión del riesgo y la adaptación al cambio climático</t>
  </si>
  <si>
    <t>Administración y desarrollo institucional</t>
  </si>
  <si>
    <t>Sistema integrado de gestión</t>
  </si>
  <si>
    <t>Caracterización de escenarios de riesgo</t>
  </si>
  <si>
    <t>Análisis de riesgo</t>
  </si>
  <si>
    <t>Monitoreo del riesgo</t>
  </si>
  <si>
    <t>Estrategia distrital de respuesta a emergencias</t>
  </si>
  <si>
    <t>Capacitación y entrenamiento</t>
  </si>
  <si>
    <t>Centro distrital logístico y de reserva</t>
  </si>
  <si>
    <t>Aglomeraciones de público</t>
  </si>
  <si>
    <t>Transporte vertical</t>
  </si>
  <si>
    <t>Respuesta a emergencias</t>
  </si>
  <si>
    <t>Direccionamiento Estrategico</t>
  </si>
  <si>
    <t>Conocimiento de Riesgos y Efectos del Cambio Climático</t>
  </si>
  <si>
    <t>Gestión Documental</t>
  </si>
  <si>
    <t>Seguimiento, Evaluación y Control de la Entidad</t>
  </si>
  <si>
    <t>Asesoría Jurídica</t>
  </si>
  <si>
    <t>SUBDIRECCIONES</t>
  </si>
  <si>
    <t>Subdirección Corporativa y Asuntos Disciplinarios</t>
  </si>
  <si>
    <t>Subdirección para la Reducción del Riesgos y Adaptación al Cambio Climático</t>
  </si>
  <si>
    <t>INDICADOR</t>
  </si>
  <si>
    <t>PLAN DE DESARROLLO</t>
  </si>
  <si>
    <t>VIGENCIA DEL PLAN  DE DESARROLLO</t>
  </si>
  <si>
    <t xml:space="preserve">Plan de Acción </t>
  </si>
  <si>
    <t>3. FUENTES DE FINANCIACIÓN</t>
  </si>
  <si>
    <t>10. Plan Estratégico de Tecnologías de la Información y las Comunicaciones - PETI</t>
  </si>
  <si>
    <t>11. Plan de Tratamiento de Riesgos de Seguridad y Privacidad de la Información</t>
  </si>
  <si>
    <t>12. Plan de Seguridad y Privacidad de la Información</t>
  </si>
  <si>
    <t>01. Plan Institucional de Archivos de la Entidad - PINAR</t>
  </si>
  <si>
    <t>02. Plan Anual de Adquisiciones</t>
  </si>
  <si>
    <t>03. Plan Anual de Vacantes</t>
  </si>
  <si>
    <t>04. Plan de Previsión de Recursos Humanos</t>
  </si>
  <si>
    <t>05. Plan Estratégico de Talento Humano</t>
  </si>
  <si>
    <t>06. Plan Institucional de Capacitación</t>
  </si>
  <si>
    <t>07. Plan de Incentivos Institucionales</t>
  </si>
  <si>
    <t>08. Plan de Trabajo Anual en Seguridad y Salud en el Trabajo</t>
  </si>
  <si>
    <t>09. Plan Anticorrupción y de Atención al Ciudadano</t>
  </si>
  <si>
    <t>OBJETIVO ESTRATEGICO DEL IDIGER</t>
  </si>
  <si>
    <t>1 de Enero al 31 de Diciembre de 2018</t>
  </si>
  <si>
    <t>1 de Enero al 31 de Diciembre de 2019</t>
  </si>
  <si>
    <t>1 de Enero al 31 de Diciembre de 2020</t>
  </si>
  <si>
    <t>Objetivos estrategicos</t>
  </si>
  <si>
    <r>
      <t>1.</t>
    </r>
    <r>
      <rPr>
        <sz val="9"/>
        <color rgb="FF000000"/>
        <rFont val="Times New Roman"/>
        <family val="1"/>
      </rPr>
      <t xml:space="preserve">  </t>
    </r>
    <r>
      <rPr>
        <sz val="9"/>
        <color rgb="FF000000"/>
        <rFont val="Arial"/>
        <family val="2"/>
      </rPr>
      <t>Lograr colaboradores del IDIGER altamente motivados y competentes mediante la gestión del conocimiento, acciones de formación, bienestar y la provisión de bienes y servicios, para fortalecer la capacidad técnica, ejecutora y comunicativa de la entidad.</t>
    </r>
  </si>
  <si>
    <r>
      <t>2.</t>
    </r>
    <r>
      <rPr>
        <sz val="9"/>
        <color rgb="FF000000"/>
        <rFont val="Times New Roman"/>
        <family val="1"/>
      </rPr>
      <t xml:space="preserve">  </t>
    </r>
    <r>
      <rPr>
        <sz val="9"/>
        <color rgb="FF000000"/>
        <rFont val="Arial"/>
        <family val="2"/>
      </rPr>
      <t>Generar y promover el conocimiento del riesgo y de los efectos del cambio climático mediante instrumentos y metodologías apropiadas y colaborativas para impulsar acciones de reducción, adaptación y dar soporte a las decisiones de desarrollo de la ciudad.</t>
    </r>
  </si>
  <si>
    <r>
      <t>3.</t>
    </r>
    <r>
      <rPr>
        <sz val="9"/>
        <color rgb="FF000000"/>
        <rFont val="Times New Roman"/>
        <family val="1"/>
      </rPr>
      <t xml:space="preserve">  </t>
    </r>
    <r>
      <rPr>
        <sz val="9"/>
        <color rgb="FF000000"/>
        <rFont val="Arial"/>
        <family val="2"/>
      </rPr>
      <t>Lograr la apropiación de la reducción del riesgo, la respuesta a emergencias y la adaptación al cambio climático por parte de los sectores público, privado, y la comunidad, y ejecutar acciones para prevenir nuevas condiciones de riesgo, mitigar las existentes y contribuir al desarrollo sostenible de la ciudad.</t>
    </r>
  </si>
  <si>
    <r>
      <t>4.</t>
    </r>
    <r>
      <rPr>
        <sz val="9"/>
        <color rgb="FF000000"/>
        <rFont val="Times New Roman"/>
        <family val="1"/>
      </rPr>
      <t xml:space="preserve">  </t>
    </r>
    <r>
      <rPr>
        <sz val="9"/>
        <color rgb="FF000000"/>
        <rFont val="Arial"/>
        <family val="2"/>
      </rPr>
      <t>Promover la ayuda mutua y solidaria entre los habitantes de la ciudad por medio del intercambio de experiencias y buenas prácticas, la educación, capacitación y comunicación, para reducir la vulnerabilidad de la población.</t>
    </r>
  </si>
  <si>
    <r>
      <t>5.</t>
    </r>
    <r>
      <rPr>
        <sz val="9"/>
        <rFont val="Times New Roman"/>
        <family val="1"/>
      </rPr>
      <t xml:space="preserve">  </t>
    </r>
    <r>
      <rPr>
        <sz val="9"/>
        <color rgb="FF000000"/>
        <rFont val="Arial"/>
        <family val="2"/>
      </rPr>
      <t>Garantizar la efectiva respuesta a emergencias por medio de la coordinación de los ejecutores de los servicios de respuesta y de acciones de organización, capacitación, entrenamiento y equipamiento para salvaguardar la vida, los bienes y el ambiente, y reducir el sufrimiento de las personas y mantener la gobernabilidad.</t>
    </r>
  </si>
  <si>
    <t>OBJETIVOS ESPECIFICOS DEL PLAN DE ACCIÓN</t>
  </si>
  <si>
    <t>02. ARTICULACIÓN CON EL PLAN DE DESARROLLO</t>
  </si>
  <si>
    <t>METAS A LA CUAL APORTA</t>
  </si>
  <si>
    <t>Proyecto No 1166 Consolidación de la gestión pública eficiente del IDIGER, como entidad coordinadora del SDGR-CC.</t>
  </si>
  <si>
    <t>Proyecto No 1178 Fortalecimiento del manejo de emergencias y desastres.</t>
  </si>
  <si>
    <t>Proyecto No 1158 Reducción del riesgo y adaptación al cambio climático.</t>
  </si>
  <si>
    <t>Proyecto No 1172 Conocimiento del riesgo y efectos del cambio climático.</t>
  </si>
  <si>
    <t>SECTOR</t>
  </si>
  <si>
    <t>CODIGO PRESUPUESTAL</t>
  </si>
  <si>
    <t>TIPOS DE PLANES DE ACCIÓN</t>
  </si>
  <si>
    <t>ORIGEN DE LOS RECURSOS</t>
  </si>
  <si>
    <t>01 Mantener 6  escenarios actualizados que contribuyan a fortalecer el conocimiento de riesgo y efectos del cambio climático en el Distrito Capital.</t>
  </si>
  <si>
    <t>02 Actualizar 4 planos normativos con la  Zonificación de Amenazas para el Plan de Ordenamiento Territorial.</t>
  </si>
  <si>
    <t xml:space="preserve">03 Elaborar 9 documentos de estudios  y/o diseños de obras de Reducción de Riesgo para el Distrito Capital. </t>
  </si>
  <si>
    <t>04 Emitir 2500 Documentos Técnicos  de amenaza y/o riesgo  a través de Conceptos  y/o Diagnósticos Técnicos.</t>
  </si>
  <si>
    <t>05 Diseñar, instrumentar y administrar 1 Sistema de Alerta que  aborde  condiciones meteorológicas, hidrológicas y geotécnicas.</t>
  </si>
  <si>
    <t>01 Reasentar a 4.286 familias localizadas en zonas de riesgo no mitigable (286 a cargo del IDIGER)</t>
  </si>
  <si>
    <t>02 Construir 16 obras de mitigación para la reducción del riesgo</t>
  </si>
  <si>
    <t>03 Promover para 2.500.000 habitantes la gestión en riesgo y adaptación al cambio climático a través de acciones de comunicación, educación y participación.</t>
  </si>
  <si>
    <t>04 Incentivar y promover el cumplimiento de la norma de sismo resistencia y el reforzamiento estructural.</t>
  </si>
  <si>
    <t>05 Formular una política de reasentamiento.</t>
  </si>
  <si>
    <t xml:space="preserve">01 Desarrollar e implementar 100% de la  Estrategia Distrital de Respuesta a Emergencias </t>
  </si>
  <si>
    <t>02 Capacitar 30.000 personas en acciones para  el manejo de emergencias (Preparativos y Respuesta)</t>
  </si>
  <si>
    <t>03 Implementar y operar 1 Centro Distrital Logístico y de Reserva y la  Central de información y telecomunicaciones del IDIGER (CITEL)</t>
  </si>
  <si>
    <t>04 Asesorar y/o conceptuar 6.000 Planes De Contingencia para aglomeraciones de público de media y alta complejidad.</t>
  </si>
  <si>
    <t>05 Realizar 12.000 Visitas de verificación de sistemas de transporte vertical y puertas eléctricas</t>
  </si>
  <si>
    <t>06 Garantizar la coordinación del  100% de las emergencias en el marco de la Estrategia Distrital de Respuesta a Emergencias</t>
  </si>
  <si>
    <t>01 Formular e implementar el 100% de los planes de trabajo definidos para el fortalecimiento de la función administrativa y el desarrollo institucional.</t>
  </si>
  <si>
    <t>02 Implementar y mantener el 100% de la eficiencia en la provisión de bienes y servicios de soporte a todas las áreas que conforman la Entidad.</t>
  </si>
  <si>
    <t>03 Implementar y mantener el Sistema Integrado de Gestión del IDIGER.</t>
  </si>
  <si>
    <t>04 Mantener al 100% del funcionamiento y seguridad de los servicios y sistemas de información, infraestructura de T.I., instrumentación y telecomunicaciones de la entidad.</t>
  </si>
  <si>
    <t>00 Porcentaje de sostenibilidad del Sistema Integrado de Gestión en el Gobierno Distrital</t>
  </si>
  <si>
    <t>METAS DEL PDD</t>
  </si>
  <si>
    <t>Subcuenta de Manejo de Emergencias, Calamidades o Desastres - Implementación de procesos efectivos de preparativos, respuesta y recuperación post evento.</t>
  </si>
  <si>
    <t>Subcuenta de Manejo de Emergencias, Calamidades o Desastres - Atención Integral, oportuna, eficiente y eficaz de las situaciones de emergencia, calamidad o desastre a traves de la estrategia distrital de respuesta.</t>
  </si>
  <si>
    <t>VIGENCIA</t>
  </si>
  <si>
    <t xml:space="preserve">APROPIACIÓN DISPONIBLE </t>
  </si>
  <si>
    <t>Subcuenta de Conocimiento del Riesgos y de los Efectos del Cambio Climatico - Generación de conociminento y actualización de los analisis de riesgos y efectos del cambio climatico.</t>
  </si>
  <si>
    <t>Subcuenta de Conocimiento del Riesgos y de los Efectos del Cambio Climatico - Resiliencia sectorial y reducciòn de riesgos de gran impacto.</t>
  </si>
  <si>
    <t>Subcuenta de Reducción del Riesgo - Reducción de la vulnerabilidad territorial de Bogotá frente a riesgos y efectos del cambio climático.</t>
  </si>
  <si>
    <t>3-3-1-1-100</t>
  </si>
  <si>
    <t>3-3-1-1-300</t>
  </si>
  <si>
    <t>3-3-1-2-100</t>
  </si>
  <si>
    <t>3-3-1-2-200</t>
  </si>
  <si>
    <t>3-3-1-4-100</t>
  </si>
  <si>
    <t>Gastos generales</t>
  </si>
  <si>
    <t>3-1-2</t>
  </si>
  <si>
    <t>3-3-1-15-01-04-1158</t>
  </si>
  <si>
    <t>3-3-1-15-07-42-1166</t>
  </si>
  <si>
    <t>3-3-1-15-01-04-1178</t>
  </si>
  <si>
    <t>3-3-1-15-01-04-1172</t>
  </si>
  <si>
    <t>Funcionamiento</t>
  </si>
  <si>
    <t>00. Plan de Acción por Dependencias</t>
  </si>
  <si>
    <t>PROYECTO O SUBCUENTA / LINEA DE INVERSION</t>
  </si>
  <si>
    <t>Componente 1</t>
  </si>
  <si>
    <t>1.1</t>
  </si>
  <si>
    <t>Producto 1</t>
  </si>
  <si>
    <t>1.2</t>
  </si>
  <si>
    <t>Producto 2</t>
  </si>
  <si>
    <t>1.3</t>
  </si>
  <si>
    <t>1.4</t>
  </si>
  <si>
    <t xml:space="preserve">APROPIACION </t>
  </si>
  <si>
    <t>CDP</t>
  </si>
  <si>
    <t>3-3-1-1</t>
  </si>
  <si>
    <t>3-3-1-1-100-101</t>
  </si>
  <si>
    <t>Elaboración y actualización de estudios sobre amenaza, vulnerabilidad, riesgos y efectos del cambio climático.</t>
  </si>
  <si>
    <t>3-3-1-1-100-102</t>
  </si>
  <si>
    <t>Generación de líneas de investigación sobre riesgos y efectos del cambio climático</t>
  </si>
  <si>
    <t>3-3-1-1-100-103</t>
  </si>
  <si>
    <t>Centro de Monitoreo de riesgos y Cambio Climático.</t>
  </si>
  <si>
    <t>3-3-1-1-100-104</t>
  </si>
  <si>
    <t xml:space="preserve">Tecnologías de la información y las comunicaciones. </t>
  </si>
  <si>
    <t>Resiliencia sectorial y reducciòn de riesgos de gran impacto.</t>
  </si>
  <si>
    <t>3-3-1-1-300-301</t>
  </si>
  <si>
    <t>Producciòn limpia de alimentos y resiliencia alimentaria</t>
  </si>
  <si>
    <t>3-3-1-1-300-302</t>
  </si>
  <si>
    <t>Resiliencia en salud por riesgos y cambio climatico.</t>
  </si>
  <si>
    <t>3-3-1-1-300-303</t>
  </si>
  <si>
    <t>Redundancia y reducciòn de vulnerabilida funcional de los servicios publicos y de movilidad.</t>
  </si>
  <si>
    <t>3-3-1-1-300-304</t>
  </si>
  <si>
    <t>Resiliencia asociada al sector productivo</t>
  </si>
  <si>
    <t>3-3-1-1-300-305</t>
  </si>
  <si>
    <t>Resiliencia en los servicios sociales de la ciudad.</t>
  </si>
  <si>
    <t>3-3-1-1-300-306</t>
  </si>
  <si>
    <t>Redcucciòn del riesgo sismico en infraestructura y vivienda.</t>
  </si>
  <si>
    <t>3-3-1-1-300-307</t>
  </si>
  <si>
    <t>Reducciòn de riesgos tecnologicos</t>
  </si>
  <si>
    <t>Implementaciòn de procesos efectivos de preparativos, respuesta y recuperaciòn post evento</t>
  </si>
  <si>
    <t>3-3-1-2-100-101</t>
  </si>
  <si>
    <t>Preparativos institucionales (Sistema Operativo Distrital de Emergencias - SODE).</t>
  </si>
  <si>
    <t>3-3-1-2-100-102</t>
  </si>
  <si>
    <t>Preparativos sociales y comunitarios para respuesta a emergencias calamidades y/o  desastres.</t>
  </si>
  <si>
    <t>3-3-1-2-100-103</t>
  </si>
  <si>
    <t xml:space="preserve">Respuesta a emergencias calamidades y/o  desastres. </t>
  </si>
  <si>
    <t>3-3-1-2-100-104</t>
  </si>
  <si>
    <t xml:space="preserve">Rehabilitación y Recuperación Post desastre.  </t>
  </si>
  <si>
    <t>Atenciòn Integral, oportuna, eficiente y eficaz de las situaciones de emergencia, calamidad o desastre a traves de la estrategia distrital de respuesta.</t>
  </si>
  <si>
    <t>Manejo integral del agua como elemento vital para la resiliencia frente a riesgos y los efectos del cambio climatico.</t>
  </si>
  <si>
    <t>3-3-1-3-100-101</t>
  </si>
  <si>
    <t>Infraestructura adaptativa para el manejo y aprovechamiento del agua.</t>
  </si>
  <si>
    <t>3-3-1-3-100-102</t>
  </si>
  <si>
    <t>Reducción de las pérdidas de agua en el sisema de acueducto de Bogotá</t>
  </si>
  <si>
    <t>3-3-1-3-100-103</t>
  </si>
  <si>
    <t>Reducción del consumo de agua potable por el uso de agua lluvia</t>
  </si>
  <si>
    <t>3-3-1-3-100-104</t>
  </si>
  <si>
    <t>Protección del acuífero de la ciudad</t>
  </si>
  <si>
    <t>3-3-1-3-100-105</t>
  </si>
  <si>
    <t>Recuperación de la cuenca del río Bogotá</t>
  </si>
  <si>
    <t>3-3-1-3-100-106</t>
  </si>
  <si>
    <t>Recuperación de los espacios del agua como parte de la Estructura Ecológica Principal y reguladora del drenaje urbano</t>
  </si>
  <si>
    <t>3-3-1-3-100-107</t>
  </si>
  <si>
    <t>Recolecciòn y aprovechamiento del agua lluvia en espacios publicos.</t>
  </si>
  <si>
    <t>Sistema de gobernanza ambiental para afrontar colectivamente los riesgos y efectos de cambio climatico.</t>
  </si>
  <si>
    <t>3-3-1-3-200-201</t>
  </si>
  <si>
    <t>Participación social y comunitaria para la gestión de riesgos y cambio climático</t>
  </si>
  <si>
    <t>3-3-1-3-200-202</t>
  </si>
  <si>
    <t>Fortalecimiento del Sistema Distrital de Gestión de Riesgos y Cambio Climático y desarrollo de la estructura de la gobernanza</t>
  </si>
  <si>
    <t>3-3-1-3-200-203</t>
  </si>
  <si>
    <t>Fortalecimiento y generación de nuevas alianzas y plataformas de cooperación</t>
  </si>
  <si>
    <t>Tranformaciòn cultural para enfentar los riesgos y los nuevos retos del cambio climatico.</t>
  </si>
  <si>
    <t>3-3-1-3-300-301</t>
  </si>
  <si>
    <t>Apropiación social y cultural para la reducción del riesgo y la adaptación al cambio climático.</t>
  </si>
  <si>
    <t>3-3-1-3-300-302</t>
  </si>
  <si>
    <t>Empoderamiento y movilización incidente</t>
  </si>
  <si>
    <t>3-3-1-3-300-303</t>
  </si>
  <si>
    <t>Ampliación en el uso de instrumentos y herramientas para la comunicación y la pedagogía.</t>
  </si>
  <si>
    <t>3-3-1-3-300-304</t>
  </si>
  <si>
    <t>Educación y comunicación para apropiación y transformación cultural en gestión de riegos y cambio climático.</t>
  </si>
  <si>
    <t>Bogota ciudad sostenible y eficiente baja en carbono</t>
  </si>
  <si>
    <t>3-3-1-3-400-401</t>
  </si>
  <si>
    <t xml:space="preserve">Movilidad sostenible </t>
  </si>
  <si>
    <t>3-3-1-3-400-402</t>
  </si>
  <si>
    <t>Bogota Basura Cero</t>
  </si>
  <si>
    <t>3-3-1-3-400-403</t>
  </si>
  <si>
    <t>Eficiencia energética</t>
  </si>
  <si>
    <t>3-3-1-3-400-404</t>
  </si>
  <si>
    <t>Construcción sostenible</t>
  </si>
  <si>
    <t>Reducciòn de la vulnerabilidad territorial de Bogota frente a riesgos y efectos del cambio climatico.</t>
  </si>
  <si>
    <t>3-3-1-4-100-101</t>
  </si>
  <si>
    <t>Ecourbanismo para la adaptación</t>
  </si>
  <si>
    <t>3-3-1-4-100-102</t>
  </si>
  <si>
    <t>Estructura Ecológica Principal de Bogotá</t>
  </si>
  <si>
    <t>3-3-1-4-100-103</t>
  </si>
  <si>
    <t>Coberturas vegetales urbanas y rurales</t>
  </si>
  <si>
    <t>3-3-1-4-100-104</t>
  </si>
  <si>
    <t>Programa de transformación de las zonas de riesgos en suelos de protección</t>
  </si>
  <si>
    <t>3-3-1-4-100-105</t>
  </si>
  <si>
    <t>Reasentamiento de las familias en riesgo</t>
  </si>
  <si>
    <t>3-3-1-4-100-106</t>
  </si>
  <si>
    <t>Tecnologías innovadoras y sostenibles para la reducción de riesgos y adaptación</t>
  </si>
  <si>
    <t xml:space="preserve">Linea </t>
  </si>
  <si>
    <t>Generación de conociminento y actualización de los analisis de riesgos y efectos del cambio climatico.</t>
  </si>
  <si>
    <t>Componente 2</t>
  </si>
  <si>
    <t>Componente 3</t>
  </si>
  <si>
    <t>Total</t>
  </si>
  <si>
    <t>FASES DEL PLAN DE ACCIÓN</t>
  </si>
  <si>
    <t>GERENTE DEL PLAN DE ACCIÓN:</t>
  </si>
  <si>
    <t>PROCESOS RELACIONADOS</t>
  </si>
  <si>
    <t>AREA RESPONSABLE:</t>
  </si>
  <si>
    <t>NOMBRE DEL PLAN:</t>
  </si>
  <si>
    <t>2.1</t>
  </si>
  <si>
    <t>2.3</t>
  </si>
  <si>
    <t>2.4</t>
  </si>
  <si>
    <t>3.1</t>
  </si>
  <si>
    <t>Componente 4</t>
  </si>
  <si>
    <t>4.1</t>
  </si>
  <si>
    <t>4.2</t>
  </si>
  <si>
    <t>META</t>
  </si>
  <si>
    <t xml:space="preserve">PRODUCTO </t>
  </si>
  <si>
    <t>RESPONSABLE</t>
  </si>
  <si>
    <t>($) FONDIGER</t>
  </si>
  <si>
    <t>($) IDIGER</t>
  </si>
  <si>
    <t xml:space="preserve">AVANCE DEL CUMPLIMIENTO </t>
  </si>
  <si>
    <t>% DE AVANCE</t>
  </si>
  <si>
    <t>(S) FUNCION/</t>
  </si>
  <si>
    <t>2.5</t>
  </si>
  <si>
    <t>2.6</t>
  </si>
  <si>
    <t>2.7</t>
  </si>
  <si>
    <t>2.8</t>
  </si>
  <si>
    <t>2.9</t>
  </si>
  <si>
    <t>2.10</t>
  </si>
  <si>
    <t>2.11</t>
  </si>
  <si>
    <t>3.11</t>
  </si>
  <si>
    <t>3.12</t>
  </si>
  <si>
    <t>3.13</t>
  </si>
  <si>
    <t>3.14</t>
  </si>
  <si>
    <t>3.15</t>
  </si>
  <si>
    <t>3.16</t>
  </si>
  <si>
    <t>3.17</t>
  </si>
  <si>
    <t>3.18</t>
  </si>
  <si>
    <t>3.19</t>
  </si>
  <si>
    <t>3.20</t>
  </si>
  <si>
    <t>3.21</t>
  </si>
  <si>
    <t>5.1</t>
  </si>
  <si>
    <t>Ejecución de reserva presupuestal programada.</t>
  </si>
  <si>
    <t>Ejecución de pasivo exigible.</t>
  </si>
  <si>
    <t>Total Programado</t>
  </si>
  <si>
    <t>5.2</t>
  </si>
  <si>
    <t>N/A</t>
  </si>
  <si>
    <t>SALDO DISP</t>
  </si>
  <si>
    <t>ORIGEN</t>
  </si>
  <si>
    <t>IDIGER</t>
  </si>
  <si>
    <t>FONDIGER</t>
  </si>
  <si>
    <t>PI / LINEA DE INVERSION</t>
  </si>
  <si>
    <t>META / PROGRAMA</t>
  </si>
  <si>
    <t>PROGRAMA</t>
  </si>
  <si>
    <t>Meta 1</t>
  </si>
  <si>
    <t>Meta 2</t>
  </si>
  <si>
    <t>Meta 3</t>
  </si>
  <si>
    <t>Meta 4</t>
  </si>
  <si>
    <t>Meta 5</t>
  </si>
  <si>
    <t>Meta 6</t>
  </si>
  <si>
    <t xml:space="preserve">Apropiación </t>
  </si>
  <si>
    <t>periodo de seguimiento</t>
  </si>
  <si>
    <t>Periodo de seguimiento del 01 de Enero al 31 de Marzo de 2018</t>
  </si>
  <si>
    <t>Periodo de seguimiento del 01 de Abril al 30 de Junio de 2018</t>
  </si>
  <si>
    <t>Periodo de seguimiento del 01 de Julio al 30 de Septiembre de 2018</t>
  </si>
  <si>
    <t>Periodo de seguimiento del 01 de Octubre al 31 de Diciembre de 2018</t>
  </si>
  <si>
    <t>PILAR /EJE</t>
  </si>
  <si>
    <t>1. INFORMACIÓN GENERAL</t>
  </si>
  <si>
    <t>2. ARTICULACIÓN CON EL PLAN DE DESARROLLO</t>
  </si>
  <si>
    <t>PRODUCTO</t>
  </si>
  <si>
    <t xml:space="preserve">META </t>
  </si>
  <si>
    <t>PONDERACIÓN</t>
  </si>
  <si>
    <r>
      <t xml:space="preserve">Por lo general este tipo de metas se definen en la formulación de los proyectos de inversión y están asociadas a las causas del problema. La consecución de metas de producto contribuye a la obtención de una meta de resultado específica, representadas en la entrega de bienes y servicios finales o intermedios, que se definen a partir de los objetivos específicos. </t>
    </r>
    <r>
      <rPr>
        <sz val="11"/>
        <rFont val="Arial"/>
        <family val="2"/>
      </rPr>
      <t xml:space="preserve">Es importante que la definición y construcción de las metas de los proyectos se hagan en términos de proceso, magnitud, unidad de medida y descripción, tal como se presenta a continuación: 
• Proceso: Es el verbo en infinitivo que indica la acción a realizar, tal como: construir, adecuar, capacitar, dotar, etc. 
• Magnitud: Cantidad o número de la acción identificada en el proceso. 
• Unidad de medida: Especifique la unidad de medida que define la actividad (familias, predios, estudios, hectáreas, personas, obras, porcentaje,etc.)
• Descripción: Permite complementar el propósito de la meta. </t>
    </r>
  </si>
  <si>
    <t>PROGRAMACIÓN</t>
  </si>
  <si>
    <t>DEPENDENCIAS Y/O PERSONAS RESPONSABLES</t>
  </si>
  <si>
    <t>RECURSOS PROGRAMADOS</t>
  </si>
  <si>
    <t xml:space="preserve">FORMULACIÓN DEL PLAN DE ACCIÓN </t>
  </si>
  <si>
    <t xml:space="preserve"> EVIDENCIA O SOPORTE DEL CUMPLIMIENTO DE LA SUB ACTIVIDAD </t>
  </si>
  <si>
    <t xml:space="preserve">% ACUMULADO DE AVANCE POR PRODUCTO </t>
  </si>
  <si>
    <t xml:space="preserve"> EJECUCIÓN DE RECURSOS </t>
  </si>
  <si>
    <t>Registre los documentos y/o soportes que permiten evidenciar el desarrollo de las actividades para el cumplimiento de la meta (Informes, bases de datos, bitácoras, actas de reunión, listados de asistencia, invitaciones, mapas, planos, fotografías, videos, etc.)
Observaciones: Registrar comentarios o situaciones que considere relevantes en relación con el desarrollo de las actividades para el logro de los productos y/o cumplimiento de la meta.</t>
  </si>
  <si>
    <t>4. PLAN DE ACCIÓN</t>
  </si>
  <si>
    <t>GIROS</t>
  </si>
  <si>
    <t>No</t>
  </si>
  <si>
    <t>No DEL PRODUCTO</t>
  </si>
  <si>
    <t xml:space="preserve">Alcance </t>
  </si>
  <si>
    <t>Tiempo</t>
  </si>
  <si>
    <t>Costo</t>
  </si>
  <si>
    <t>DESCRIPCIÓN DETALLADA DEL CAMBIO / MOTIVO ESPECIFICO</t>
  </si>
  <si>
    <t>FECHA SOLICITUD</t>
  </si>
  <si>
    <t>ESTADO DEL CAMBIO</t>
  </si>
  <si>
    <t>FECHA DE APROBACIÓN DEL CAMBIO</t>
  </si>
  <si>
    <t>Rechazado por la OAP</t>
  </si>
  <si>
    <t>Aprobado por la OAP</t>
  </si>
  <si>
    <t>JUSTIFICACIÓN DE APROBACIÓN O RECHAZO</t>
  </si>
  <si>
    <t>CATEGORIA DEL CAMBIO</t>
  </si>
  <si>
    <t>CAUSA / ORIGEN DEL CAMBIO</t>
  </si>
  <si>
    <t>Acción Preventiva</t>
  </si>
  <si>
    <t>Acción Correctiva</t>
  </si>
  <si>
    <t>Actualización / Modificación</t>
  </si>
  <si>
    <t xml:space="preserve">Corrección </t>
  </si>
  <si>
    <t>Otros</t>
  </si>
  <si>
    <t>Eliminar Producto</t>
  </si>
  <si>
    <t>Nuevo Producto</t>
  </si>
  <si>
    <t xml:space="preserve">Calidad </t>
  </si>
  <si>
    <t>Solicitud de Comité Directivo</t>
  </si>
  <si>
    <t>Recurso Humano</t>
  </si>
  <si>
    <t>Documentación</t>
  </si>
  <si>
    <t>Otro</t>
  </si>
  <si>
    <t>IMPACTO DEL CAMBIO EN LA LÍNEA BASE</t>
  </si>
  <si>
    <t xml:space="preserve">INFORMACIÓN GENERAL </t>
  </si>
  <si>
    <t>05. SEGUIMIENTO PRESUPUESTAL</t>
  </si>
  <si>
    <t>5. SEGUIMIENTO PRESUPUESTAL</t>
  </si>
  <si>
    <t xml:space="preserve">FASES DEL PLAN DE ACCIÓN   </t>
  </si>
  <si>
    <t xml:space="preserve">VIGENCIA 
</t>
  </si>
  <si>
    <t xml:space="preserve">ORIGEN </t>
  </si>
  <si>
    <t xml:space="preserve">PI / LINEA DE INVERSION </t>
  </si>
  <si>
    <t xml:space="preserve">META / PROGRAMA </t>
  </si>
  <si>
    <t xml:space="preserve">APROPIACION  </t>
  </si>
  <si>
    <t xml:space="preserve">CDP </t>
  </si>
  <si>
    <t xml:space="preserve">GIROS </t>
  </si>
  <si>
    <t>06. CONTROL DE CAMBIOS DEL PLAN DE ACCIÓN</t>
  </si>
  <si>
    <t>6. CONTROL DE CAMBIOS DEL PLAN DE ACCIÓN</t>
  </si>
  <si>
    <r>
      <t xml:space="preserve">Estime el valor de los recursos financieros que se requieren para desarrollar la actividad, así como la fuente de financiación. </t>
    </r>
    <r>
      <rPr>
        <b/>
        <sz val="11"/>
        <color indexed="8"/>
        <rFont val="Arial"/>
        <family val="2"/>
      </rPr>
      <t>( IDIGER FUNCIONAMIENTO, IDIGER INVERSION, - FONDIGER)
IDIGER: Especifique y registre donde corresponda según sea la fuente de los recursos (Inversión o funcionamiento) 
FONDIGER: Teniendo en cuenta que éstos no tienen vencimiento de anualidad, se debe registrar el valor programado de acuerdo con la vigencia de asignación de los recursos, según corresponda.</t>
    </r>
  </si>
  <si>
    <t>Relacione el numero del producto objeto de modificación.</t>
  </si>
  <si>
    <t>Tipo de cambio que se está realizando al plan de acción, puede tratarse de un cambio de alcance, cronograma, costos (presupuesto), calidad, o inclusive cambios en los recursos humanos o la documentación.</t>
  </si>
  <si>
    <t>Aquí se describe en detalle en qué consiste el cambio que se está proponiendo para el plan de acción. La descripción dependerá de la categoría, por ejemplo si es de alcance, se describe que modificación se está realizando,  si es de costos los fondos adicionales que se están asignando o fondos que se están sustrayendo y así sucesivamente.</t>
  </si>
  <si>
    <t>Se indica como está siendo afectada la variable y las implicaciones que tiene. Es importante expresar los impactos en términos medibles.</t>
  </si>
  <si>
    <t>Este espacio es diligenciado por la Oficicna Asesora de Planeación y especifica  la disposición final del aprobador de cambios, puede ser aprobado o rechazado.</t>
  </si>
  <si>
    <t>Indica las razones o la justificación por la cual el cambio fue aprobado o  rechazado.</t>
  </si>
  <si>
    <t>Se registra la fecha en que la Oficina Asesora de Planeación  aprueba o  rechaza la modificación del plan de acción.</t>
  </si>
  <si>
    <t>Seleccione de la lista desplegable la vigencia para la ejecución y desarrollo del Plan de Acción  Ej: Enero 1 a 31 de Diciembre de 2018.</t>
  </si>
  <si>
    <t xml:space="preserve">Seleccione de la lista desplegable, el nombre del Plan de Acción, cuya información será registrada en el formato. </t>
  </si>
  <si>
    <t xml:space="preserve">Relacione el proceso o los procesos según la dependencia o área a la cual pertenece la información que registra. </t>
  </si>
  <si>
    <t>OBJETIVOS ESPECÍFICOS DEL PLAN DE ACCIÓN</t>
  </si>
  <si>
    <t>Seleccione de la lista desplegable el origen de los recursos según corresponda: (INVERSIÓN DIRECTA IDIGER, INVERSIÓN DIRECTA FONDIGER, Y FUNCIONAMIENTO). En el caso de que los recursos correspondan a inversión directa debe seleccionar si son provienen del FONDIGER o pertenecen a recursos de inversión del IDIGER.</t>
  </si>
  <si>
    <t xml:space="preserve">Identifique y seleccione de la lista desplegable el código presupuestal que corresponda al proyecto de inversión o a la Subcuenta del FONDIGER de donde provienen los recursos. </t>
  </si>
  <si>
    <t>PROYECTO O SUBCUENTA / LINEA DE INVERSIÓN</t>
  </si>
  <si>
    <r>
      <t>Identifique de la lista desplegable el nombre de la meta del proyecto de inversión que le corresponde al Plan de Acción que se está formulando.</t>
    </r>
    <r>
      <rPr>
        <sz val="11"/>
        <rFont val="Arial"/>
        <family val="2"/>
      </rPr>
      <t xml:space="preserve"> </t>
    </r>
    <r>
      <rPr>
        <b/>
        <sz val="11"/>
        <rFont val="Arial"/>
        <family val="2"/>
      </rPr>
      <t>Si el Plan de Acción abarca todas las metas del proyecto, registrarlas en este espacio.</t>
    </r>
  </si>
  <si>
    <t>OBJETIVO ESTRATÉGICO DE LA ENTIDAD</t>
  </si>
  <si>
    <t>PROYECTO ESTRATEGICO</t>
  </si>
  <si>
    <t>RESPONSABLE DEL PLAN DE ACCIÓN</t>
  </si>
  <si>
    <t>Especifique cual es el objetivo que se quiere lograr con el desarrollo de las actividades planteadas en el formato.</t>
  </si>
  <si>
    <t>Seleccione de la lista desplegable el año de asignación de los recursos. En el caso de los recursos del FONDIGER, éstos pueden ser de una o más vigencias, caso para el cual  es necesario registrar cada uno de los años  de asignación.</t>
  </si>
  <si>
    <t>El cambio se puede estar como resultado de solicitudes de Comite Directivo o partes  interesadas, pero también como resultado de la identificación  de errores en la formulación, acciones preventivas o acciones correctivas identificadas por el grupo,area  o partes interesadas. Aquí se marcan todas las que apliquen e inclusive tiene la opción de marcar “otros”</t>
  </si>
  <si>
    <t>Periodo de seguimiento del 01 de Enero al 31 de Marzo de 2019</t>
  </si>
  <si>
    <t>Periodo de seguimiento del 01 de Abril al 30 de Junio de 2019</t>
  </si>
  <si>
    <t>Periodo de seguimiento del 01 de Julio al 30 de Septiembre de 2019</t>
  </si>
  <si>
    <t>Periodo de seguimiento del 01 de Octubre al 31 de Diciembre de 2019</t>
  </si>
  <si>
    <t>Periodo de seguimiento del 01 de Enero al 31 de Marzo de 2020</t>
  </si>
  <si>
    <t>Periodo de seguimiento del 01 de Abril al 30 de Junio de 2020</t>
  </si>
  <si>
    <t>Periodo de seguimiento del 01 de Julio al 30 de Septiembre de 2020</t>
  </si>
  <si>
    <t>Periodo de seguimiento del 01 de Octubre al 31 de Diciembre de 2020</t>
  </si>
  <si>
    <t>Formulación - Línea Base</t>
  </si>
  <si>
    <t>Identifique y seleccione de la lista desplegable el nombre del proyecto de inversión, gastos generales o subcuenta del Fondiger que corresponde al código presupuestal registrado en el numeral anterior.</t>
  </si>
  <si>
    <t>Identifique y seleccione de la lista desplegable el nombre del proyecto de inversión, gastos generales o linea de inversión del Fondiger que corresponde según el producto a financiar.</t>
  </si>
  <si>
    <t>CLASIFICACIÓN DEL PLAN</t>
  </si>
  <si>
    <t>En este campo se deben registrar  todos los componentes y los productos que se programaron en la hoja No 2  plan de acción.</t>
  </si>
  <si>
    <t>Identifique y seleccione de la lista desplegable la vigencia de los recursos con los cuales estan financiando cada producto que programado en el plan de acción.</t>
  </si>
  <si>
    <t>Identifique y seleccione de la lista desplegable el origen de los recursos que van a financiar el producto a desarrollar identificando IDIGER o FONDIGER.</t>
  </si>
  <si>
    <t>Identifique y seleccione de la lista desplegable según el proyecto de inversión, gastos generales o  linea de inversión  del Fondiger, seleccione la meta o programa según correponda el producto a financiar.</t>
  </si>
  <si>
    <t>Registrar el valor establecido por el sistema PREDIS en relación a los recursos con los que cuenta la entidad, según el  proyecto de inversión, meta, línea, subcuenta o programa.</t>
  </si>
  <si>
    <t>Corresponde al número consecutivo del plan de acción por actualización o modificación del formato</t>
  </si>
  <si>
    <t>VERSIÓN</t>
  </si>
  <si>
    <t>Se registra la fecha en que se solicita la modificación del plan de acción a la Oficina Asesora de Planeación.</t>
  </si>
  <si>
    <t xml:space="preserve">Instituto Distrital de Gestión de Riesgos y Cambio Climatico - IDIGER </t>
  </si>
  <si>
    <t xml:space="preserve">Registrar el valor libre de compromisos después de afectación por Certificados de Disponibilidad Presupuestal o Certificados de Registros Presupuestales </t>
  </si>
  <si>
    <t>Registrar el valor establecido por el sistema PREDIS en relación con los recursos girados por concepto de bienes y servicios contratados.</t>
  </si>
  <si>
    <t>RP</t>
  </si>
  <si>
    <t xml:space="preserve">RP </t>
  </si>
  <si>
    <r>
      <rPr>
        <b/>
        <sz val="11"/>
        <color indexed="8"/>
        <rFont val="Arial"/>
        <family val="2"/>
      </rPr>
      <t>Registro Presupuestal</t>
    </r>
    <r>
      <rPr>
        <sz val="11"/>
        <color indexed="8"/>
        <rFont val="Arial"/>
        <family val="2"/>
      </rPr>
      <t>. Es la operación a través de la cual se perfecciona el compromiso. Es este espacio se debe registrar el valor comprometido según el sistema PREDIS con cargo a disponibilidades presupuestales expedidas.</t>
    </r>
  </si>
  <si>
    <r>
      <rPr>
        <b/>
        <sz val="11"/>
        <color indexed="8"/>
        <rFont val="Arial"/>
        <family val="2"/>
      </rPr>
      <t>Certificado de Disponibilidad Presupuestal</t>
    </r>
    <r>
      <rPr>
        <sz val="11"/>
        <color indexed="8"/>
        <rFont val="Arial"/>
        <family val="2"/>
      </rPr>
      <t>. Documento que garantiza la existencia del rubro. Registrar en este espacio el valor apropiado según el sistema PREDIS para la atención de un compromiso.</t>
    </r>
  </si>
  <si>
    <t>PERIODO DE EJECUCIÓN</t>
  </si>
  <si>
    <t>PLAN</t>
  </si>
  <si>
    <t>PLAN:</t>
  </si>
  <si>
    <t>Diana Patricia Arévalo Sánchez    
Subdirección de Análisis de Riesgos y Efectos de Cambio Climático    
Subdirectora de Análisis de Riesgos y Efectos de Cambio Climático    
darevalo@idiger.gov.co    
4297414 - Extensión 2903</t>
  </si>
  <si>
    <t>Danilo Ruíz Plazas
Subdirección para la Reducción del Riesgo y Adaptación al Cambio Climático
Subdirector para la Reducción del Riesgo y Adaptación al Cambio Climático
druiz@idiger.gov.co
4297414 - Extensión 2897</t>
  </si>
  <si>
    <t>Carlos Torres Becerra
Subdirección de Manejo de Emergencias y Desastres
Subdirector de Manejo de Emergencias y Desastres
ctorres@idiger.gov.co
4297414 - Extensión 2301</t>
  </si>
  <si>
    <t>Mónica del Pilar Rubio Arenas
Subdirección Corporativa y Asuntos Disciplinarios
Subdirectora Corporativa y Asuntos Disciplinarios
mrubio@idiger.gov.co
4297414 - Extensión 2836</t>
  </si>
  <si>
    <t>David Giovanni Flórez Reyes
Oficina TIC
Jefe de la Oficina TIC
dgflorez@idiger.gov.co
4297414 - Extensión 2306</t>
  </si>
  <si>
    <t>Oficina de Comunicaciones</t>
  </si>
  <si>
    <t>Olga Teresa de Jesús Ávila Romero
Oficina Asesora Jurídica
Jefe de la Oficina Asesora Jurídica
oavila@idiger.gov.co
4297414 - Extensión 2842</t>
  </si>
  <si>
    <t>Jorge Enrique Angarita López
Oficina Asesora de Planeación 
Jefe de la Oficina Asesora de Planeación
jangarita@idiger.gov.co
4297414 - Extensión 2713</t>
  </si>
  <si>
    <t>Juan Carlos Velasquez Chavez
Oficina de Comunicaciones
Asesor de Comunicaciones
jcvelasquez@idiger.gov.co
4297414 - Extensión 2902</t>
  </si>
  <si>
    <t>Richard Alberto Vargas Hernández
Dirección General
Director General 
rvargas@idiger.gov.co
4297414 - Extensión 2804</t>
  </si>
  <si>
    <t>LISTA001</t>
  </si>
  <si>
    <t>LISTA002</t>
  </si>
  <si>
    <t>LISTA003</t>
  </si>
  <si>
    <t>LISTA004</t>
  </si>
  <si>
    <t>LISTA005</t>
  </si>
  <si>
    <t>LISTA006</t>
  </si>
  <si>
    <t>LISTA007</t>
  </si>
  <si>
    <t>LISTA008</t>
  </si>
  <si>
    <t>LISTA009</t>
  </si>
  <si>
    <t>LISTA010</t>
  </si>
  <si>
    <t>Resiliencia de sistemas hídricos de abastecimiento</t>
  </si>
  <si>
    <t>Bogotá ciudad sostenible y eficiente baja en carbono.</t>
  </si>
  <si>
    <t>Desarrollo del SDGR -CC</t>
  </si>
  <si>
    <t xml:space="preserve">Tics para la Gestión de Riesgos </t>
  </si>
  <si>
    <t xml:space="preserve">Comunicación </t>
  </si>
  <si>
    <t>LISTA011</t>
  </si>
  <si>
    <t>LISTA012</t>
  </si>
  <si>
    <t>LISTA013</t>
  </si>
  <si>
    <t>3-3-1-3-100</t>
  </si>
  <si>
    <t>3-3-1-3-200</t>
  </si>
  <si>
    <t>3-3-1-3-300</t>
  </si>
  <si>
    <t>3-3-1-3-400</t>
  </si>
  <si>
    <t>Subcuenta de Adaptación al Cambio Climático - Manejo integral del agua como elemento vital para la resiliencia frente a riesgos y los efectos del cambio climatico.</t>
  </si>
  <si>
    <t>Subcuenta de Adaptación al Cambio Climático- Sistema de gobernanza ambiental para afrontar colectivamente los riesgos y efectos de cambio climatico.</t>
  </si>
  <si>
    <t>Subcuenta de Adaptación al Cambio Climático- Tranformaciòn cultural para enfentar los riesgos y los nuevos retos del cambio climatico.</t>
  </si>
  <si>
    <t>Subcuenta de Adaptación al Cambio Climático- Bogota ciudad sostenible y eficiente baja en carbono</t>
  </si>
  <si>
    <t xml:space="preserve">Ponderación </t>
  </si>
  <si>
    <t>Ponderación</t>
  </si>
  <si>
    <t>Total % de Avance del Plan de Acción</t>
  </si>
  <si>
    <t>Total de Recursos Programados</t>
  </si>
  <si>
    <t xml:space="preserve">Programación Presupuestal </t>
  </si>
  <si>
    <t xml:space="preserve">Ejecución  Presupuestal </t>
  </si>
  <si>
    <t>PERIODO DE EJECUCIÓN:</t>
  </si>
  <si>
    <t>TOTAL # DE PRODUCTOS:</t>
  </si>
  <si>
    <t>Jorge Enrique Angarita López</t>
  </si>
  <si>
    <t xml:space="preserve">Diana Patricia Arévalo Sánchez    </t>
  </si>
  <si>
    <t>Danilo Ruíz Plazas</t>
  </si>
  <si>
    <t>Carlos Torres Becerra</t>
  </si>
  <si>
    <t>Mónica del Pilar Rubio Arenas</t>
  </si>
  <si>
    <t>David Giovanni Flórez Reyes</t>
  </si>
  <si>
    <t>Olga Teresa de Jesús Ávila Romero</t>
  </si>
  <si>
    <t>Juan Carlos Velasquez Chavez</t>
  </si>
  <si>
    <t>Richard Alberto Vargas Hernández</t>
  </si>
  <si>
    <t>Producción limpia de alimentos y resiliencia alimentaria</t>
  </si>
  <si>
    <t>Redcucción del riesgo sismico en infraestructura y vivienda.</t>
  </si>
  <si>
    <t>Reducción de riesgos tecnologicos</t>
  </si>
  <si>
    <t>Recolección y aprovechamiento del agua lluvia en espacios publicos.</t>
  </si>
  <si>
    <t>Servicios personales asociados a la nomina</t>
  </si>
  <si>
    <t>Aportes patronales al sector privado y público</t>
  </si>
  <si>
    <t>Adquisición de Bienes</t>
  </si>
  <si>
    <t>Adquisición de Servicios</t>
  </si>
  <si>
    <t>Otros Gastos Generales</t>
  </si>
  <si>
    <t>Gastos_Generales</t>
  </si>
  <si>
    <t>Proyecto_No_1178_Fortalecimiento_del_manejo_de_emergencias_y_desastres</t>
  </si>
  <si>
    <t>Proyecto_No_1172_Conocimiento_del_riesgo_y_efectos_del_cambio_climático</t>
  </si>
  <si>
    <t>Proyecto_No_1158_Reducción_del_riesgo_y_adaptación_al_cambio_climático</t>
  </si>
  <si>
    <t>Proyecto_No_1166_Consolidación_de_la_gestión_pública_eficiente_del_IDIGER_como_entidad_coordinadora_del_SDGR_CC</t>
  </si>
  <si>
    <t>Generación_de_conociminento_y_actualización_de_los_analisis_de_riesgos_y_efectos_del_cambio_climatico</t>
  </si>
  <si>
    <t>Resiliencia_sectorial_y_reducción_de_riesgos_de_gran_impacto</t>
  </si>
  <si>
    <t>Implementación_de_procesos_efectivos_de_preparativos_respuesta_y_recuperación_post_evento</t>
  </si>
  <si>
    <t>Atención_Integral_oportuna_eficiente_y_eficaz_de_las_situaciones_de_emergencia_calamidad_o_desastre_a_traves_de_la_estrategia_distrital_de_respuesta</t>
  </si>
  <si>
    <t>Manejo_integral_del_agua_como_elemento_vital_para_la_resiliencia_frente_a_riesgos_y_los_efectos_del_cambio_climatico</t>
  </si>
  <si>
    <t>Reducción_de_la_vulnerabilidad_territorial_de_Bogota_frente_a_riesgos_y_efectos_del_cambio_climatico</t>
  </si>
  <si>
    <t>Bogota_ciudad_sostenible_y_eficiente_baja_en_carbono</t>
  </si>
  <si>
    <t>Tranformación_cultural_para_enfentar_los_riesgos_y_los_nuevos_retos_del_cambio_climatico</t>
  </si>
  <si>
    <t>Sistema_de_gobernanza_ambiental_para_afrontar_colectivamente_los_riesgos_y_efectos_de_cambio_climatico</t>
  </si>
  <si>
    <t>Disponible</t>
  </si>
  <si>
    <t>TOTAL</t>
  </si>
  <si>
    <t>RECURSOS - FONDIGER 2016</t>
  </si>
  <si>
    <t>RECURSOS - FONDIGER 2017</t>
  </si>
  <si>
    <t>RECURSOS - FONDIGER 2018</t>
  </si>
  <si>
    <t>RECURSOS INVERSION - IDIGER</t>
  </si>
  <si>
    <t>RECURSOS FUNCIONAMIENTO - IDIGER</t>
  </si>
  <si>
    <t>Periodo</t>
  </si>
  <si>
    <t>01 Mantener 6  escenarios actualizados que contribuyan a fortalecer el conocimiento de riesgo y efectos del cambio climático en el Distrito Capital.
02 Actualizar 4 planos normativos con la  Zonificación de Amenazas para el Plan de Ordenamiento Territorial.
03 Elaborar 9 documentos de estudios  y/o diseños de obras de Reducción de Riesgo para el Distrito Capital. 
04 Emitir 2500 Documentos Técnicos  de amenaza y/o riesgo  a través de Conceptos  y/o Diagnósticos Técnicos.
05 Diseñar, instrumentar y administrar 1 Sistema de Alerta que  aborde  condiciones meteorológicas, hidrológicas y geotécnicas.</t>
  </si>
  <si>
    <t>01 Reasentar a 4.286 familias localizadas en zonas de riesgo no mitigable (286 a cargo del IDIGER)
02 Construir 16 obras de mitigación para la reducción del riesgo
03 Promover para 2.500.000 habitantes la gestión en riesgo y adaptación al cambio climático a través de acciones de comunicación, educación y participación.
04 Incentivar y promover el cumplimiento de la norma de sismo resistencia y el reforzamiento estructural.
05 Formular una política de reasentamiento.</t>
  </si>
  <si>
    <t>01 Desarrollar e implementar 100% de la  Estrategia Distrital de Respuesta a Emergencias 
02 Capacitar 30.000 personas en acciones para  el manejo de emergencias (Preparativos y Respuesta)
03 Implementar y operar 1 Centro Distrital Logístico y de Reserva y la  Central de información y telecomunicaciones del IDIGER (CITEL)
04 Asesorar y/o conceptuar 6.000 Planes De Contingencia para aglomeraciones de público de media y alta complejidad.
05 Realizar 12.000 Visitas de verificación de sistemas de transporte vertical y puertas eléctricas.</t>
  </si>
  <si>
    <t>01 Formular e implementar el 100% de los planes de trabajo definidos para el fortalecimiento de la función administrativa y el desarrollo institucional.
02 Implementar y mantener el 100% de la eficiencia en la provisión de bienes y servicios de soporte a todas las áreas que conforman la Entidad.</t>
  </si>
  <si>
    <t>00 Porcentaje de sostenibilidad del Sistema Integrado de Gestión en el Gobierno Distrital
03 Implementar y mantener el Sistema Integrado de Gestión del IDIGER.</t>
  </si>
  <si>
    <t>Proyecto No 1166_Consolidación de la gestión pública eficiente del IDIGER, como entidad coordinadora del SDGR-CC.</t>
  </si>
  <si>
    <t>Proyecto No 1166 Consolidacion de la gestión pública eficiente del IDIGER, como entidad coordinadora del SDGR-CC.</t>
  </si>
  <si>
    <t>LISTA014</t>
  </si>
  <si>
    <t>LISTA015</t>
  </si>
  <si>
    <t>LISTA016</t>
  </si>
  <si>
    <t>LISTA017</t>
  </si>
  <si>
    <t>LISTA018</t>
  </si>
  <si>
    <t>LISTA019</t>
  </si>
  <si>
    <t>LISTA020</t>
  </si>
  <si>
    <t>LISTA021</t>
  </si>
  <si>
    <t>LISTA022</t>
  </si>
  <si>
    <t>LISTA023</t>
  </si>
  <si>
    <t>LISTA024</t>
  </si>
  <si>
    <t>LISTA025</t>
  </si>
  <si>
    <t>LISTA026</t>
  </si>
  <si>
    <t xml:space="preserve">Gestión del Manejo de Emergencias
Promoción de la Autogestión Ciudadana del Riesgo </t>
  </si>
  <si>
    <t>Gestión del Talento Humano
Gestión Administrativa
Gestión Documental
Atención al ciudadano
Gestión Financiera
Motivación y Desarrollo Personal</t>
  </si>
  <si>
    <t>Tics para la Gestión de Riesgos 
Gestión Administrativa</t>
  </si>
  <si>
    <t xml:space="preserve">Gestión de la Reducción de Riesgos y adaptación al Cambío Climático
Promoción de la Autogestión Ciudadana del Riesgo
Desarrollo del SDGR -CC </t>
  </si>
  <si>
    <t xml:space="preserve">Gestión Contractual
Gestión Jurídica </t>
  </si>
  <si>
    <t>Direccionamiento Estrategico
Desarrollo del SDGR -CC
Seguimiento evaluación y control a la gestión de la entidad</t>
  </si>
  <si>
    <t>Gestión del Talento Humano
Motivación y Desarrollo Personal</t>
  </si>
  <si>
    <t>Inversión_Directa_IDIGER</t>
  </si>
  <si>
    <t>Inversión_Directa_FONDIGER</t>
  </si>
  <si>
    <t>Especifique de la lista desplegable, el sector del Gobierno Distrital al que pertenece la entidad.</t>
  </si>
  <si>
    <r>
      <t xml:space="preserve">Especifique un indicador de eficacia que se relacione directamente </t>
    </r>
    <r>
      <rPr>
        <b/>
        <sz val="11"/>
        <rFont val="Arial"/>
        <family val="2"/>
      </rPr>
      <t>con el</t>
    </r>
    <r>
      <rPr>
        <sz val="11"/>
        <rFont val="Arial"/>
        <family val="2"/>
      </rPr>
      <t xml:space="preserve"> producto</t>
    </r>
    <r>
      <rPr>
        <sz val="11"/>
        <rFont val="Arial"/>
        <family val="2"/>
      </rPr>
      <t>. El indicador debe permitirle hacer seguimiento al cumplimiento de la programación establecida para lograr el producto propuesto.</t>
    </r>
  </si>
  <si>
    <t>Especifique el nombre del Objetivo Estratégico en el que se ubica el plan de acción, de acuerdo con las líneas funcionales establecidas en la Entidad.</t>
  </si>
  <si>
    <t>SUB - TOTAL</t>
  </si>
  <si>
    <t>1.5</t>
  </si>
  <si>
    <t>1.6</t>
  </si>
  <si>
    <t>1.7</t>
  </si>
  <si>
    <t>1.8</t>
  </si>
  <si>
    <t>1.9</t>
  </si>
  <si>
    <t>1.10</t>
  </si>
  <si>
    <t>1.11</t>
  </si>
  <si>
    <t>1.12</t>
  </si>
  <si>
    <t>1.13</t>
  </si>
  <si>
    <t>1.14</t>
  </si>
  <si>
    <t>5.3</t>
  </si>
  <si>
    <t>5.4</t>
  </si>
  <si>
    <t>5.5</t>
  </si>
  <si>
    <t>5.6</t>
  </si>
  <si>
    <t>5.7</t>
  </si>
  <si>
    <t>5.8</t>
  </si>
  <si>
    <t>5.9</t>
  </si>
  <si>
    <t>Componente 5</t>
  </si>
  <si>
    <t>Desarrollo de capacitaciones para usuarios funcionales del sistema, sistema distrital y la comunidad.</t>
  </si>
  <si>
    <t>Realización del soporte a los sistemas misionales de la entidad  a nivel  tecnologico y funcional.</t>
  </si>
  <si>
    <t>1. COMPONENTE: Tecnologías de la Información y las Comunicaciones</t>
  </si>
  <si>
    <t>Administrar el Sistema de Información de Riesgos y Emergencias - SIRE , sus módulos y componentes</t>
  </si>
  <si>
    <t>Realizar el desarrollo de los aplicativos informaticos que soportan las actividades de las subdirecciones misionales y la dirección general.</t>
  </si>
  <si>
    <t>Desarollar las modificaciones y actualizaciones solicitadas a SI-CAPITAL conforme a los requerimientos administrativos, técnicos,  jurídicos o financieros que correspondan.</t>
  </si>
  <si>
    <t>Realizar la asignacion  de equipos de TI propios y rentados, para el continuo funcionamiento de las actividades misionales y de apoyo de la entidad.</t>
  </si>
  <si>
    <t xml:space="preserve">Realizar actividades de soporte en la infraestructura  para garantizar la operación tecnologica en los servicios misionales y administrativos. </t>
  </si>
  <si>
    <t>Realizar el desarrollo de los aplicativos informaticos que soportan las actividades de las subdirecciones misionales y la dirección general</t>
  </si>
  <si>
    <t>Garantizar el funcionamiento de la infraestructura tecnologica de la entidad, acceso a portales de internet y sistemas administrativos</t>
  </si>
  <si>
    <t>Minutos de disponibilidad del servicio/ total de minutos del periodo evaluado</t>
  </si>
  <si>
    <t>Oficina de Tecnologias de Información y las telecomunicaciones</t>
  </si>
  <si>
    <t>Para este corte se ha dado soporte tecnico conforme a los correos u oficios remitidos por los Subdirectores, jefes de Oficina, coordinadores de áreas o demás funcionarios y contratistas de la Entidad, para garantizar el correcto funcionamiento de los equipos de computo y perifericos.</t>
  </si>
  <si>
    <t>Administrar la red de telecomunicaciones de Emergencias, hidrometereologica y de acelerografos de Bogotá</t>
  </si>
  <si>
    <t>Realizar el asesoramiento a la dirección general en la definición de políticas, planes, procedimientos relacionados con el uso y aplicación de las tecnologías de la información.</t>
  </si>
  <si>
    <t>Ejecución de las actividades relacionadas al manual y la politica de seguridad tecnologica  dentro del Sistema Integrado de Gestion de Calidad de la Entidad.</t>
  </si>
  <si>
    <t>Elaboracion del Plan Estratégico de Tecnologías de la Información- PETI conforme a la estrategia de gobierno en línea, marco de referencia de arquitectura empresarial y arquitectura de TI.</t>
  </si>
  <si>
    <t>Realizar los requerimientos para garantizar la conectividad del sistema de despacho de incidentes del NUSE con la bitácora de emergencias del SIRE.</t>
  </si>
  <si>
    <t xml:space="preserve">Realizar  los mantenimientos requeridos a los componentes asociados a la red hidrometereologica y de acelerografos. </t>
  </si>
  <si>
    <t>Realizar la  gestión contractual  de los mantenimientos requeridos a los componentes asociados a la red de telecomunicaciones.</t>
  </si>
  <si>
    <t>Realizar las actualizaciones y requerimientos a los portales web de la entidad (Idiger, SIRE, intranet) para garantizar la disponibilidad en el acceso a los contenidos.</t>
  </si>
  <si>
    <t>Creación y configuración de usuarios para acceder al SIRE y sus distintos  módulos y  componentes.</t>
  </si>
  <si>
    <t>Para este periodo se realizaron los ajustes a caracterización de usuario, a portafolio de servicios,  asi como el ajuste a estrategias actuales de TIC, esto  con el fin de cumplir con el cronograma establecido.</t>
  </si>
  <si>
    <t>02. COMPONENTE: Gestión de Procesos</t>
  </si>
  <si>
    <t>03. COMPONENTE: Gestión Financiera</t>
  </si>
  <si>
    <t>2.2</t>
  </si>
  <si>
    <t>Revisión de procedimientos existentes y propuestas de ajuste en caso que se requiera.</t>
  </si>
  <si>
    <t>Validación de los procedimientos ante la Oficina Asesora de Planeación.</t>
  </si>
  <si>
    <t>Seguimiento y cierre de las acciones preventivas y correctivas plasmadas en los Planes de Mejoramiento.</t>
  </si>
  <si>
    <t>Proyectar el Informe de Gestión trimestral con los avances, logros y retrasos, Asi mismo el reporte mensual de los indicadores de Gestión.</t>
  </si>
  <si>
    <t>Actualizar y validar 5 procedimientos asociados a la Oficina Asesora de Planeación</t>
  </si>
  <si>
    <t>Cumplir con el 100% de los compromisos y cronogramas de los Planes de Mejoramiento formulados</t>
  </si>
  <si>
    <t>Cumplir con el 100% de los reportes e informes de gestión para la OAP</t>
  </si>
  <si>
    <t>Realizar seguimiento presupuestal a cargo de la Oficina TIC</t>
  </si>
  <si>
    <t>3.2</t>
  </si>
  <si>
    <t>Oficina de Tecnologias de Información y las telecomunicaciones
Claudia Guerra Administradora SIRE - Mateo Cabrera y Diana Sterpin</t>
  </si>
  <si>
    <t>Oficina de Tecnologias de Información y las telecomunicaciones Claudia Guerra Administradora SIRE - Mateo Cabrera y Diana Sterpin</t>
  </si>
  <si>
    <t>Oficina de Tecnologias de Información y las telecomunicaciones Juan Camilo Jimenez - Juan Victor Martinez</t>
  </si>
  <si>
    <t>Oficina de Tecnologias de Información y las telecomunicaciones Sandra Mora y Equipo desarrolladores SICAPITAL</t>
  </si>
  <si>
    <t>50% de ejecución de las actividades</t>
  </si>
  <si>
    <t>Oficina de Tecnologias de Información y las telecomunicaciones Jaime Guerrero  Paola Gómez</t>
  </si>
  <si>
    <t>Oficina de Tecnologias de Información y las telecomunicaciones Marlen Rodriguez Nestor Rodriguez</t>
  </si>
  <si>
    <t>Oficina de Tecnologias de Información y las telecomunicaciones Karen Cervantes  - Daniel Montoya</t>
  </si>
  <si>
    <t xml:space="preserve">Oficina de Tecnologias de Información y las telecomunicaciones  Adriana Cifuentes - German C. Prieto </t>
  </si>
  <si>
    <t xml:space="preserve">Numero de aplicaciones realizados y en desarrollo / Total de aplicaciones aprobados por dirección 3/3 </t>
  </si>
  <si>
    <t>100% de requerimientos cumplidos de SI-Capital para el trimestre</t>
  </si>
  <si>
    <t>Oficina de Tecnologias de Información y las telecomunicaciones Ivan Bautista - Equipo de Redes</t>
  </si>
  <si>
    <t>Oficina de Tecnologias de Información y las telecomunicaciones Jenny Diaz</t>
  </si>
  <si>
    <t>100% avance en la gestion de mantenimientos</t>
  </si>
  <si>
    <t>Oficina de Tecnologias de Información y las telecomunicaciones karen Cervantes  - Daniel Montoya</t>
  </si>
  <si>
    <t xml:space="preserve">Requerimientos atendidos / total de requerimientos </t>
  </si>
  <si>
    <t xml:space="preserve">Se ha presentado ante la oficina de control interno los avances al plan de mejoramiento 2017-2018. </t>
  </si>
  <si>
    <t>Presupuesto ejecutado / Total del Presupuesto en pasivo Paola Gómez - Karen Cervantes</t>
  </si>
  <si>
    <t>Presupuesto ejecutado / Presupuesto programado Supervisores de contratos</t>
  </si>
  <si>
    <t>Para este periodo se realizó el tramite de pago del pasivo exigible cto 191 de 2016.</t>
  </si>
  <si>
    <t>Numero de requerimientos atendidos  / Numero de total  de requerimientos de TI para funcionarios 10/13</t>
  </si>
  <si>
    <t>Requerimientos atendidos / total de requerimientos 15/15</t>
  </si>
  <si>
    <t>Se realizaron las pruebas de seguridad y se estableció el cronograma propio de las remediaciones finales, con el fin de garantizar la seguridad ante los posibles ataques a las bases de datos y servidores de la entidad, asi como la capacitación y entrega documental del contrato.</t>
  </si>
  <si>
    <t>Oficina de Tecnologias de Información y las telecomunicaciones Julie Carrillo -   Paola Gómez</t>
  </si>
  <si>
    <t>Numero de creaciones de usuario/ Total de solicitudes  80/80</t>
  </si>
  <si>
    <t>Numero de capacitaciones realizadas / Numero de capacitaciones programadas 80/80</t>
  </si>
  <si>
    <t xml:space="preserve">Para el Último Trimestre del Año 2018 se realizó la creación de 80 usuarios cumpliendo con la totalidad de requerimientos realizados ante la Oficina TIC, radicados mediante formato </t>
  </si>
  <si>
    <t>De acuerdo con la creación de usuarios, se realizó la capacitación para los usuarios 80 correspondientes al ingreso de funcionarios y contratistas nuevos a la entidad  y a otras entidades solicitantes.</t>
  </si>
  <si>
    <t>Numero de correos y oficios contestados / Total de correos y oficios de solicitudes recibidos  58/53</t>
  </si>
  <si>
    <t>Se brindó respuesta y soporte a 53 de los usuarios que lo solicitaron a través de la mesa de ayuda (Aranda).
Adicionalmente se finalizo la publicación  de la biblioteca digital del IDIGER, dicha herramienta permite el acceso público e institucional de los conceptos y estudios, además de contenido documental que reposa en el sistema de información SIRE.</t>
  </si>
  <si>
    <t>Para el último trimestre del año se  ha realizado el levantamiento de requerimientos, desarrollo, planes de prueba y capacitación de los aplicativos de constancia encuentro de brigadas, inventario de edificaciones  publicas y registro de damnificados, así como el levantamiento de requerimientos, desarrollo, planes de prueba y capacitaciones para los aplicativos nuevos priorizados  por la Direccion general de la Entidad.</t>
  </si>
  <si>
    <t xml:space="preserve">para el cuarto trimestre del año 2018se dio  Salida a producción modulo de Contabilidad Limay integrada con los mòdulos de Opget, Perno y Sai/Sae y Salida a producción Modulo de Presupuesto Fondiger.
Así como la Generación de Relaciones de Autorizaciòn y pago de para fiscales por Perno y por último la Funcionalidad de deterioro y avaluó modulo Sai/sae
</t>
  </si>
  <si>
    <t xml:space="preserve">Durante el cuarto trimestre del año, el área de infraestructura realizo la implementación de los certificados de seguridad para los dominios de IDIGER y SIRE, estos certificados permiten cifrar los datos de los computadores de los usuarios que visiten las páginas institucionales  y los servidores de la entidad. Esta acción mejora los niveles de seguridad del IDIGER en el marco de las políticas de seguridad digital.
Adicionalmente, fue iniciado el  proceso del diagnóstico para la transición del protocolo IPV6  con el fin de dar  cumplimiento a la resolución 2710 de 2017, el cual permitirá establecer el grado de compatibilidad de las infraestructura actual y de los sistemas de Información con el direccionamiento IPV6. Este proceso involucra el empoderamiento de los funcionarios de la oficina TIC, y en una segunda fase de los usuarios funcionales.
 </t>
  </si>
  <si>
    <t xml:space="preserve">Para el segundo trimestre del año se realizaron  ajustes tales como STV, Mapa de Procesos, Directorio, Transparencia, Aviso de Notificación Escenarios (3 Actualizaciones en el Trimestre), Concejos locales, correspondencia entre otros, dichos ajustes se realizarón en las plataformas y paginas del IDIGER de acuerdo con los requerimientos y autorizaciones de la Dirección General, también se finalizó la publicación de la biblioteca virtual.
</t>
  </si>
  <si>
    <t>100% avance en la ejecución de los mantenimientos</t>
  </si>
  <si>
    <t xml:space="preserve">Para el último trimestre del año y como  parte de la migración de la red distrital de emergencias convencional a la troncalizada P25, se realizó la celebración  de los primeros 4 comodatos para la asignación de equipos de radio  con el fin de garantizar las telecomunicaciones en las distintas actividades misionales realizadas en la entidad. Las entidades fueron las alcaldías locales de Fontibón, Puente Aranda y Rafael Uribe así como Integración Social. </t>
  </si>
  <si>
    <t xml:space="preserve">Para este corte se realizó la ejecución de matenimientos preventivos y correctivos de la red y se ha realizado el 100% de mantenimientos para la RAB y e l 100% para la RHB, se realizó tambien se cumplió con todos los mantenimientos proyectados incluido para las nuevas 15 estaciones pluviométricas. Durante el periodo se instalaron 6 nuevas estaciones en Colegios del Distrito. Se instalaló sistema de microondas (Banda Ancha) para dos de las nuevas estaciones. Se dejó la cámara de la estación hidrológica de Chicu conectada con la base IDIGER, funcionando y activa.  Se cargo la información de las nuevas 15 estaciones pluviómetricas y 3 hidrológicas en el SAB. Se migra dos de las estaciones de tecnología SEBA a Campbell y se dejan cargadas en el SAB. En total se publican 17 estaciones en el mapa del SAB y cargando información 20. Se cambian 5 pluviómetros por deterioro en el RHB. y por último se configuran los 12 acelerógrafos Basalt y el Obsidiam para tener las señales en tiempo real por medio de diferentes sotfware.
</t>
  </si>
  <si>
    <t>Durante el último trimestre del año se el mantenimiento preventivo  del WIFI de dirección y del WIFI de visitantes en el IDIGER con el fin de dar cumplimiento a los lineamientos y normas de MinTIC.</t>
  </si>
  <si>
    <t>40% de avance en el desarrollo del PET y el 10% de avance en el registro de bases de datosI</t>
  </si>
  <si>
    <t>Para este periodo se realiza el pago de la totalidad de las reservas presupuestales correspondientes a la oficina tic</t>
  </si>
  <si>
    <t>Número de procedimientos modificados y aprobados / Número de  procedimientos programados 2/2</t>
  </si>
  <si>
    <t>Número de acciones cerradas en la vigencia / Total acciones de mejora 18/19</t>
  </si>
  <si>
    <t>Número de procedimientos con propuesta de ajuste / Número de  procedimientos 2/2 procedimientos y 0/0 políticas</t>
  </si>
  <si>
    <t>Para el último  trimestre del año, se encuentran publicados en la pagina web del Idiger 2 procedimientos correspondientes a administración de sistemas de información e interoperabilidad</t>
  </si>
  <si>
    <t>Para este periodo se encuentran publicadas en la pagina del IDIGER  2 procedimientos.</t>
  </si>
  <si>
    <t>Se realiza el envío del tercer informe de ejecución con corte a 31 de Diciembre correspondiente a  la oficina TIC, dando cumplimiento al cronograma establecido por la Oficina asesora Planeación.</t>
  </si>
  <si>
    <t>Número de informes presentados / Número   de informes programados 4/4</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</si>
</sst>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_(&quot;$&quot;\ * #,##0.00_);_(&quot;$&quot;\ * \(#,##0.00\);_(&quot;$&quot;\ * &quot;-&quot;??_);_(@_)"/>
    <numFmt numFmtId="165" formatCode="_(&quot;$&quot;\ * #,##0_);_(&quot;$&quot;\ * \(#,##0\);_(&quot;$&quot;\ * &quot;-&quot;??_);_(@_)"/>
    <numFmt numFmtId="166" formatCode="0.0%"/>
    <numFmt numFmtId="167" formatCode="_(* #,##0_);_(* \(#,##0\);_(* &quot;-&quot;??_);_(@_)"/>
    <numFmt numFmtId="168" formatCode="[$-240A]d&quot; de &quot;mmmm&quot; de &quot;yyyy;@"/>
  </numFmts>
  <fonts count="60" x14ac:knownFonts="1">
    <font>
      <sz val="10"/>
      <name val="Arial"/>
    </font>
    <font>
      <sz val="11"/>
      <color theme="1"/>
      <name val="Calibri"/>
      <family val="2"/>
      <scheme val="minor"/>
    </font>
    <font>
      <sz val="11"/>
      <color theme="1"/>
      <name val="Calibri"/>
      <family val="2"/>
      <scheme val="minor"/>
    </font>
    <font>
      <sz val="10"/>
      <color indexed="8"/>
      <name val="Arial"/>
      <family val="2"/>
    </font>
    <font>
      <b/>
      <sz val="28"/>
      <color indexed="8"/>
      <name val="Arial"/>
      <family val="2"/>
    </font>
    <font>
      <b/>
      <sz val="10"/>
      <color indexed="8"/>
      <name val="Arial Narrow"/>
      <family val="2"/>
    </font>
    <font>
      <b/>
      <sz val="20"/>
      <color indexed="8"/>
      <name val="Arial"/>
      <family val="2"/>
    </font>
    <font>
      <b/>
      <sz val="10"/>
      <color indexed="8"/>
      <name val="Arial"/>
      <family val="2"/>
    </font>
    <font>
      <sz val="11"/>
      <color indexed="8"/>
      <name val="Arial"/>
      <family val="2"/>
    </font>
    <font>
      <b/>
      <sz val="11"/>
      <color indexed="8"/>
      <name val="Arial"/>
      <family val="2"/>
    </font>
    <font>
      <b/>
      <sz val="12"/>
      <color indexed="8"/>
      <name val="Arial"/>
      <family val="2"/>
    </font>
    <font>
      <b/>
      <sz val="14"/>
      <color indexed="8"/>
      <name val="Arial"/>
      <family val="2"/>
    </font>
    <font>
      <b/>
      <sz val="16"/>
      <color indexed="8"/>
      <name val="Arial"/>
      <family val="2"/>
    </font>
    <font>
      <sz val="14"/>
      <color indexed="8"/>
      <name val="Arial"/>
      <family val="2"/>
    </font>
    <font>
      <sz val="10"/>
      <name val="Arial"/>
      <family val="2"/>
    </font>
    <font>
      <sz val="10"/>
      <color rgb="FF222222"/>
      <name val="Arial"/>
      <family val="2"/>
    </font>
    <font>
      <sz val="10"/>
      <name val="Arial"/>
      <family val="2"/>
    </font>
    <font>
      <sz val="8"/>
      <color theme="1"/>
      <name val="Calibri"/>
      <family val="2"/>
      <scheme val="minor"/>
    </font>
    <font>
      <sz val="8"/>
      <color rgb="FF000000"/>
      <name val="Calibri"/>
      <family val="2"/>
      <scheme val="minor"/>
    </font>
    <font>
      <sz val="12"/>
      <color indexed="8"/>
      <name val="Arial"/>
      <family val="2"/>
    </font>
    <font>
      <b/>
      <sz val="10"/>
      <name val="Arial"/>
      <family val="2"/>
    </font>
    <font>
      <sz val="10"/>
      <name val="Arial"/>
      <family val="2"/>
    </font>
    <font>
      <b/>
      <sz val="8"/>
      <color indexed="8"/>
      <name val="Arial"/>
      <family val="2"/>
    </font>
    <font>
      <sz val="11"/>
      <name val="Arial"/>
      <family val="2"/>
    </font>
    <font>
      <b/>
      <sz val="11"/>
      <name val="Arial"/>
      <family val="2"/>
    </font>
    <font>
      <sz val="11"/>
      <color indexed="8"/>
      <name val="Calibri"/>
      <family val="2"/>
    </font>
    <font>
      <sz val="8"/>
      <name val="Arial"/>
      <family val="2"/>
    </font>
    <font>
      <sz val="24"/>
      <color indexed="8"/>
      <name val="Arial"/>
      <family val="2"/>
    </font>
    <font>
      <sz val="8"/>
      <color indexed="8"/>
      <name val="Arial"/>
      <family val="2"/>
    </font>
    <font>
      <b/>
      <sz val="14"/>
      <name val="Arial"/>
      <family val="2"/>
    </font>
    <font>
      <sz val="14"/>
      <color theme="0" tint="-0.499984740745262"/>
      <name val="Trebuchet MS"/>
      <family val="2"/>
    </font>
    <font>
      <sz val="14"/>
      <name val="Trebuchet MS"/>
      <family val="2"/>
    </font>
    <font>
      <sz val="12"/>
      <color rgb="FF000000"/>
      <name val="Arial"/>
      <family val="2"/>
    </font>
    <font>
      <b/>
      <sz val="18"/>
      <color indexed="8"/>
      <name val="Arial"/>
      <family val="2"/>
    </font>
    <font>
      <sz val="28"/>
      <color indexed="8"/>
      <name val="Arial"/>
      <family val="2"/>
    </font>
    <font>
      <sz val="9"/>
      <color rgb="FF000000"/>
      <name val="Arial"/>
      <family val="2"/>
    </font>
    <font>
      <sz val="9"/>
      <color rgb="FF000000"/>
      <name val="Times New Roman"/>
      <family val="1"/>
    </font>
    <font>
      <sz val="9"/>
      <name val="Arial"/>
      <family val="2"/>
    </font>
    <font>
      <sz val="9"/>
      <name val="Times New Roman"/>
      <family val="1"/>
    </font>
    <font>
      <sz val="10"/>
      <color theme="1"/>
      <name val="Trebuchet MS"/>
      <family val="2"/>
    </font>
    <font>
      <b/>
      <sz val="11"/>
      <color theme="1"/>
      <name val="Calibri"/>
      <family val="2"/>
      <scheme val="minor"/>
    </font>
    <font>
      <sz val="10"/>
      <color theme="1"/>
      <name val="Calibri"/>
      <family val="2"/>
      <scheme val="minor"/>
    </font>
    <font>
      <sz val="10"/>
      <color theme="0" tint="-0.499984740745262"/>
      <name val="Arial"/>
      <family val="2"/>
    </font>
    <font>
      <sz val="12"/>
      <color theme="1"/>
      <name val="Arial"/>
      <family val="2"/>
    </font>
    <font>
      <b/>
      <sz val="20"/>
      <color theme="0"/>
      <name val="Arial"/>
      <family val="2"/>
    </font>
    <font>
      <b/>
      <sz val="26"/>
      <color indexed="8"/>
      <name val="Arial"/>
      <family val="2"/>
    </font>
    <font>
      <b/>
      <sz val="16"/>
      <color indexed="8"/>
      <name val="Arial Narrow"/>
      <family val="2"/>
    </font>
    <font>
      <b/>
      <sz val="28"/>
      <color indexed="8"/>
      <name val="Arial Narrow"/>
      <family val="2"/>
    </font>
    <font>
      <sz val="11"/>
      <color theme="1"/>
      <name val="Arial"/>
      <family val="2"/>
    </font>
    <font>
      <b/>
      <sz val="12"/>
      <color theme="1"/>
      <name val="Arial"/>
      <family val="2"/>
    </font>
    <font>
      <sz val="14"/>
      <color theme="1"/>
      <name val="Trebuchet MS"/>
      <family val="2"/>
    </font>
    <font>
      <sz val="14"/>
      <color theme="1" tint="0.499984740745262"/>
      <name val="Trebuchet MS"/>
      <family val="2"/>
    </font>
    <font>
      <sz val="11"/>
      <name val="Calibri"/>
      <family val="2"/>
    </font>
    <font>
      <sz val="9"/>
      <color theme="1"/>
      <name val="Calibri"/>
      <family val="2"/>
      <scheme val="minor"/>
    </font>
    <font>
      <sz val="10"/>
      <color theme="1"/>
      <name val="Arial"/>
      <family val="2"/>
    </font>
    <font>
      <b/>
      <sz val="16"/>
      <color theme="0"/>
      <name val="Arial"/>
      <family val="2"/>
    </font>
    <font>
      <b/>
      <sz val="10"/>
      <color theme="0" tint="-0.499984740745262"/>
      <name val="Trebuchet MS"/>
      <family val="2"/>
    </font>
    <font>
      <b/>
      <sz val="9"/>
      <color theme="1"/>
      <name val="Calibri"/>
      <family val="2"/>
      <scheme val="minor"/>
    </font>
    <font>
      <b/>
      <sz val="10"/>
      <color theme="1"/>
      <name val="Arial"/>
      <family val="2"/>
    </font>
    <font>
      <b/>
      <sz val="14"/>
      <color theme="1"/>
      <name val="Arial"/>
      <family val="2"/>
    </font>
  </fonts>
  <fills count="17">
    <fill>
      <patternFill patternType="none"/>
    </fill>
    <fill>
      <patternFill patternType="gray125"/>
    </fill>
    <fill>
      <patternFill patternType="solid">
        <fgColor theme="0"/>
        <bgColor indexed="64"/>
      </patternFill>
    </fill>
    <fill>
      <patternFill patternType="solid">
        <fgColor indexed="13"/>
        <bgColor indexed="64"/>
      </patternFill>
    </fill>
    <fill>
      <patternFill patternType="solid">
        <fgColor rgb="FFFFFF00"/>
        <bgColor indexed="64"/>
      </patternFill>
    </fill>
    <fill>
      <patternFill patternType="solid">
        <fgColor theme="3" tint="0.79998168889431442"/>
        <bgColor theme="4" tint="0.79998168889431442"/>
      </patternFill>
    </fill>
    <fill>
      <patternFill patternType="solid">
        <fgColor theme="3" tint="0.79998168889431442"/>
        <bgColor indexed="64"/>
      </patternFill>
    </fill>
    <fill>
      <patternFill patternType="solid">
        <fgColor theme="0" tint="-4.9989318521683403E-2"/>
        <bgColor indexed="64"/>
      </patternFill>
    </fill>
    <fill>
      <patternFill patternType="solid">
        <fgColor theme="2"/>
        <bgColor indexed="64"/>
      </patternFill>
    </fill>
    <fill>
      <patternFill patternType="solid">
        <fgColor theme="4"/>
        <bgColor indexed="64"/>
      </patternFill>
    </fill>
    <fill>
      <patternFill patternType="solid">
        <fgColor theme="4" tint="0.79998168889431442"/>
        <bgColor indexed="64"/>
      </patternFill>
    </fill>
    <fill>
      <patternFill patternType="solid">
        <fgColor theme="3" tint="0.59999389629810485"/>
        <bgColor indexed="64"/>
      </patternFill>
    </fill>
    <fill>
      <patternFill patternType="solid">
        <fgColor theme="0" tint="-0.14999847407452621"/>
        <bgColor indexed="64"/>
      </patternFill>
    </fill>
    <fill>
      <patternFill patternType="solid">
        <fgColor rgb="FF0070C0"/>
        <bgColor indexed="64"/>
      </patternFill>
    </fill>
    <fill>
      <patternFill patternType="solid">
        <fgColor theme="2" tint="-9.9978637043366805E-2"/>
        <bgColor indexed="64"/>
      </patternFill>
    </fill>
    <fill>
      <patternFill patternType="solid">
        <fgColor rgb="FFFF0000"/>
        <bgColor indexed="64"/>
      </patternFill>
    </fill>
    <fill>
      <patternFill patternType="solid">
        <fgColor theme="3"/>
        <bgColor indexed="64"/>
      </patternFill>
    </fill>
  </fills>
  <borders count="17">
    <border>
      <left/>
      <right/>
      <top/>
      <bottom/>
      <diagonal/>
    </border>
    <border>
      <left/>
      <right/>
      <top style="thin">
        <color indexed="64"/>
      </top>
      <bottom/>
      <diagonal/>
    </border>
    <border>
      <left/>
      <right/>
      <top/>
      <bottom style="thin">
        <color indexed="64"/>
      </bottom>
      <diagonal/>
    </border>
    <border>
      <left/>
      <right/>
      <top style="thin">
        <color theme="4"/>
      </top>
      <bottom/>
      <diagonal/>
    </border>
    <border>
      <left/>
      <right/>
      <top style="thin">
        <color theme="4"/>
      </top>
      <bottom style="thin">
        <color theme="4"/>
      </bottom>
      <diagonal/>
    </border>
    <border>
      <left/>
      <right/>
      <top/>
      <bottom style="thin">
        <color theme="4"/>
      </bottom>
      <diagonal/>
    </border>
    <border>
      <left/>
      <right/>
      <top style="thin">
        <color theme="3"/>
      </top>
      <bottom style="thin">
        <color theme="3"/>
      </bottom>
      <diagonal/>
    </border>
    <border>
      <left/>
      <right/>
      <top style="thin">
        <color theme="4"/>
      </top>
      <bottom style="thin">
        <color indexed="64"/>
      </bottom>
      <diagonal/>
    </border>
    <border>
      <left/>
      <right/>
      <top style="thin">
        <color theme="4"/>
      </top>
      <bottom style="thin">
        <color theme="3"/>
      </bottom>
      <diagonal/>
    </border>
    <border>
      <left/>
      <right/>
      <top/>
      <bottom style="thin">
        <color theme="3"/>
      </bottom>
      <diagonal/>
    </border>
    <border>
      <left/>
      <right/>
      <top style="medium">
        <color theme="1" tint="0.499984740745262"/>
      </top>
      <bottom/>
      <diagonal/>
    </border>
    <border>
      <left/>
      <right/>
      <top/>
      <bottom style="medium">
        <color theme="1" tint="0.499984740745262"/>
      </bottom>
      <diagonal/>
    </border>
    <border>
      <left/>
      <right/>
      <top style="thin">
        <color theme="1" tint="0.499984740745262"/>
      </top>
      <bottom style="thin">
        <color theme="1" tint="0.499984740745262"/>
      </bottom>
      <diagonal/>
    </border>
    <border>
      <left/>
      <right/>
      <top/>
      <bottom style="thin">
        <color theme="1" tint="0.499984740745262"/>
      </bottom>
      <diagonal/>
    </border>
    <border>
      <left/>
      <right/>
      <top style="thin">
        <color theme="1" tint="0.499984740745262"/>
      </top>
      <bottom/>
      <diagonal/>
    </border>
    <border>
      <left style="thin">
        <color theme="1" tint="0.499984740745262"/>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s>
  <cellStyleXfs count="14">
    <xf numFmtId="0" fontId="0" fillId="0" borderId="0"/>
    <xf numFmtId="0" fontId="14" fillId="0" borderId="0"/>
    <xf numFmtId="0" fontId="14" fillId="0" borderId="0"/>
    <xf numFmtId="164" fontId="16" fillId="0" borderId="0" applyFont="0" applyFill="0" applyBorder="0" applyAlignment="0" applyProtection="0"/>
    <xf numFmtId="9" fontId="21" fillId="0" borderId="0" applyFont="0" applyFill="0" applyBorder="0" applyAlignment="0" applyProtection="0"/>
    <xf numFmtId="0" fontId="2" fillId="0" borderId="0"/>
    <xf numFmtId="9" fontId="25" fillId="0" borderId="0" applyFont="0" applyFill="0" applyBorder="0" applyAlignment="0" applyProtection="0"/>
    <xf numFmtId="9" fontId="25" fillId="0" borderId="0" applyFont="0" applyFill="0" applyBorder="0" applyAlignment="0" applyProtection="0"/>
    <xf numFmtId="9" fontId="14" fillId="0" borderId="0" applyFont="0" applyFill="0" applyBorder="0" applyAlignment="0" applyProtection="0"/>
    <xf numFmtId="164" fontId="14" fillId="0" borderId="0" applyFont="0" applyFill="0" applyBorder="0" applyAlignment="0" applyProtection="0"/>
    <xf numFmtId="0" fontId="1" fillId="0" borderId="0"/>
    <xf numFmtId="164" fontId="14" fillId="0" borderId="0" applyFont="0" applyFill="0" applyBorder="0" applyAlignment="0" applyProtection="0"/>
    <xf numFmtId="9" fontId="14" fillId="0" borderId="0" applyFont="0" applyFill="0" applyBorder="0" applyAlignment="0" applyProtection="0"/>
    <xf numFmtId="43" fontId="14" fillId="0" borderId="0" applyFont="0" applyFill="0" applyBorder="0" applyAlignment="0" applyProtection="0"/>
  </cellStyleXfs>
  <cellXfs count="427">
    <xf numFmtId="0" fontId="0" fillId="0" borderId="0" xfId="0"/>
    <xf numFmtId="0" fontId="3" fillId="0" borderId="0" xfId="0" applyFont="1"/>
    <xf numFmtId="0" fontId="3" fillId="2" borderId="0" xfId="0" applyFont="1" applyFill="1" applyBorder="1"/>
    <xf numFmtId="0" fontId="3" fillId="2" borderId="0" xfId="0" applyFont="1" applyFill="1" applyBorder="1" applyAlignment="1">
      <alignment horizontal="center"/>
    </xf>
    <xf numFmtId="0" fontId="5" fillId="2" borderId="0" xfId="0" applyFont="1" applyFill="1" applyBorder="1" applyAlignment="1">
      <alignment horizontal="center" vertical="center"/>
    </xf>
    <xf numFmtId="0" fontId="3" fillId="2" borderId="0" xfId="0" applyFont="1" applyFill="1"/>
    <xf numFmtId="0" fontId="3" fillId="3" borderId="0" xfId="0" applyFont="1" applyFill="1"/>
    <xf numFmtId="0" fontId="3" fillId="0" borderId="0" xfId="0" applyFont="1" applyAlignment="1">
      <alignment horizontal="center" vertical="center"/>
    </xf>
    <xf numFmtId="0" fontId="14" fillId="0" borderId="0" xfId="0" applyFont="1"/>
    <xf numFmtId="0" fontId="15" fillId="4" borderId="0" xfId="0" applyFont="1" applyFill="1" applyAlignment="1">
      <alignment vertical="center" wrapText="1"/>
    </xf>
    <xf numFmtId="0" fontId="14" fillId="0" borderId="0" xfId="0" applyFont="1" applyAlignment="1">
      <alignment horizontal="left"/>
    </xf>
    <xf numFmtId="0" fontId="14" fillId="0" borderId="0" xfId="0" applyFont="1" applyAlignment="1">
      <alignment vertical="center"/>
    </xf>
    <xf numFmtId="0" fontId="15" fillId="0" borderId="0" xfId="0" applyFont="1" applyAlignment="1">
      <alignment vertical="center" wrapText="1"/>
    </xf>
    <xf numFmtId="0" fontId="15" fillId="0" borderId="0" xfId="0" applyFont="1"/>
    <xf numFmtId="0" fontId="14" fillId="4" borderId="0" xfId="0" applyFont="1" applyFill="1"/>
    <xf numFmtId="0" fontId="0" fillId="0" borderId="0" xfId="0" applyAlignment="1">
      <alignment horizontal="center" vertical="center"/>
    </xf>
    <xf numFmtId="0" fontId="17" fillId="5" borderId="3" xfId="3" applyNumberFormat="1" applyFont="1" applyFill="1" applyBorder="1" applyAlignment="1">
      <alignment horizontal="justify" vertical="center" wrapText="1"/>
    </xf>
    <xf numFmtId="0" fontId="18" fillId="0" borderId="3" xfId="0" applyFont="1" applyBorder="1" applyAlignment="1">
      <alignment horizontal="justify" vertical="center" wrapText="1"/>
    </xf>
    <xf numFmtId="0" fontId="17" fillId="5" borderId="4" xfId="3" applyNumberFormat="1" applyFont="1" applyFill="1" applyBorder="1" applyAlignment="1">
      <alignment horizontal="justify" vertical="center" wrapText="1"/>
    </xf>
    <xf numFmtId="0" fontId="18" fillId="0" borderId="5" xfId="0" applyFont="1" applyBorder="1" applyAlignment="1">
      <alignment horizontal="justify" vertical="center" wrapText="1"/>
    </xf>
    <xf numFmtId="0" fontId="18" fillId="0" borderId="6" xfId="0" applyFont="1" applyBorder="1" applyAlignment="1">
      <alignment horizontal="justify" vertical="center" wrapText="1"/>
    </xf>
    <xf numFmtId="0" fontId="18" fillId="0" borderId="4" xfId="0" applyFont="1" applyBorder="1" applyAlignment="1">
      <alignment horizontal="justify" vertical="center" wrapText="1"/>
    </xf>
    <xf numFmtId="0" fontId="18" fillId="0" borderId="0" xfId="0" applyFont="1" applyBorder="1" applyAlignment="1">
      <alignment horizontal="justify" vertical="center" wrapText="1"/>
    </xf>
    <xf numFmtId="0" fontId="18" fillId="6" borderId="7" xfId="0" applyFont="1" applyFill="1" applyBorder="1" applyAlignment="1">
      <alignment horizontal="justify" vertical="center" wrapText="1"/>
    </xf>
    <xf numFmtId="0" fontId="17" fillId="5" borderId="8" xfId="3" applyNumberFormat="1" applyFont="1" applyFill="1" applyBorder="1" applyAlignment="1">
      <alignment horizontal="justify" vertical="center" wrapText="1"/>
    </xf>
    <xf numFmtId="0" fontId="17" fillId="5" borderId="9" xfId="3" applyNumberFormat="1" applyFont="1" applyFill="1" applyBorder="1" applyAlignment="1">
      <alignment horizontal="justify" vertical="center" wrapText="1"/>
    </xf>
    <xf numFmtId="0" fontId="14" fillId="0" borderId="0" xfId="0" applyFont="1" applyAlignment="1">
      <alignment wrapText="1"/>
    </xf>
    <xf numFmtId="0" fontId="3" fillId="2" borderId="0" xfId="0" applyFont="1" applyFill="1" applyBorder="1" applyAlignment="1">
      <alignment horizontal="center" vertical="center"/>
    </xf>
    <xf numFmtId="0" fontId="4" fillId="2" borderId="0" xfId="0" applyFont="1" applyFill="1" applyBorder="1" applyAlignment="1">
      <alignment horizontal="center" vertical="center" wrapText="1"/>
    </xf>
    <xf numFmtId="0" fontId="8" fillId="2" borderId="0" xfId="5" applyFont="1" applyFill="1"/>
    <xf numFmtId="0" fontId="3" fillId="2" borderId="0" xfId="5" applyFont="1" applyFill="1"/>
    <xf numFmtId="0" fontId="8" fillId="2" borderId="0" xfId="5" applyFont="1" applyFill="1" applyAlignment="1">
      <alignment horizontal="center"/>
    </xf>
    <xf numFmtId="0" fontId="8" fillId="2" borderId="0" xfId="5" applyFont="1" applyFill="1" applyBorder="1"/>
    <xf numFmtId="0" fontId="8" fillId="0" borderId="0" xfId="5" applyFont="1"/>
    <xf numFmtId="9" fontId="8" fillId="0" borderId="0" xfId="6" applyFont="1"/>
    <xf numFmtId="0" fontId="27" fillId="2" borderId="0" xfId="5" applyFont="1" applyFill="1" applyBorder="1" applyAlignment="1">
      <alignment vertical="center" wrapText="1"/>
    </xf>
    <xf numFmtId="0" fontId="22" fillId="7" borderId="11" xfId="5" applyFont="1" applyFill="1" applyBorder="1" applyAlignment="1">
      <alignment horizontal="center" vertical="center" wrapText="1"/>
    </xf>
    <xf numFmtId="0" fontId="3" fillId="2" borderId="0" xfId="5" applyFont="1" applyFill="1" applyBorder="1" applyAlignment="1">
      <alignment horizontal="center"/>
    </xf>
    <xf numFmtId="0" fontId="27" fillId="2" borderId="0" xfId="5" applyFont="1" applyFill="1" applyBorder="1" applyAlignment="1">
      <alignment horizontal="center" vertical="center" wrapText="1"/>
    </xf>
    <xf numFmtId="0" fontId="11" fillId="2" borderId="0" xfId="5" applyFont="1" applyFill="1" applyBorder="1" applyAlignment="1">
      <alignment vertical="center" wrapText="1"/>
    </xf>
    <xf numFmtId="0" fontId="7" fillId="2" borderId="0" xfId="5" applyFont="1" applyFill="1" applyBorder="1" applyAlignment="1">
      <alignment horizontal="center" vertical="center" wrapText="1"/>
    </xf>
    <xf numFmtId="0" fontId="8" fillId="0" borderId="0" xfId="5" applyFont="1" applyFill="1"/>
    <xf numFmtId="9" fontId="8" fillId="0" borderId="0" xfId="6" applyFont="1" applyFill="1"/>
    <xf numFmtId="0" fontId="7" fillId="2" borderId="0" xfId="5" applyFont="1" applyFill="1" applyBorder="1" applyAlignment="1" applyProtection="1">
      <alignment horizontal="left" vertical="center" wrapText="1"/>
    </xf>
    <xf numFmtId="0" fontId="7" fillId="2" borderId="0" xfId="5" applyFont="1" applyFill="1" applyBorder="1" applyAlignment="1" applyProtection="1">
      <alignment vertical="center" wrapText="1"/>
    </xf>
    <xf numFmtId="0" fontId="3" fillId="7" borderId="12" xfId="5" applyFont="1" applyFill="1" applyBorder="1" applyAlignment="1" applyProtection="1">
      <alignment horizontal="left" vertical="center" wrapText="1"/>
    </xf>
    <xf numFmtId="0" fontId="7" fillId="2" borderId="0" xfId="5" applyFont="1" applyFill="1" applyBorder="1" applyAlignment="1" applyProtection="1">
      <alignment horizontal="center" vertical="center" wrapText="1"/>
    </xf>
    <xf numFmtId="9" fontId="9" fillId="0" borderId="0" xfId="6" applyFont="1"/>
    <xf numFmtId="0" fontId="3" fillId="7" borderId="12" xfId="5" applyFont="1" applyFill="1" applyBorder="1" applyAlignment="1" applyProtection="1">
      <alignment horizontal="center" vertical="center" wrapText="1"/>
      <protection locked="0"/>
    </xf>
    <xf numFmtId="0" fontId="8" fillId="8" borderId="0" xfId="5" applyFont="1" applyFill="1" applyBorder="1"/>
    <xf numFmtId="0" fontId="8" fillId="8" borderId="0" xfId="5" applyFont="1" applyFill="1" applyBorder="1" applyAlignment="1" applyProtection="1">
      <alignment horizontal="center"/>
    </xf>
    <xf numFmtId="0" fontId="3" fillId="0" borderId="0" xfId="5" applyFont="1"/>
    <xf numFmtId="0" fontId="8" fillId="0" borderId="0" xfId="5" applyFont="1" applyAlignment="1">
      <alignment horizontal="center"/>
    </xf>
    <xf numFmtId="0" fontId="3" fillId="2" borderId="0" xfId="0" applyFont="1" applyFill="1" applyBorder="1" applyAlignment="1">
      <alignment horizontal="justify" vertical="center" wrapText="1"/>
    </xf>
    <xf numFmtId="9" fontId="3" fillId="2" borderId="0" xfId="0" applyNumberFormat="1" applyFont="1" applyFill="1" applyBorder="1" applyAlignment="1" applyProtection="1">
      <alignment horizontal="center" vertical="center" wrapText="1"/>
      <protection locked="0"/>
    </xf>
    <xf numFmtId="0" fontId="30" fillId="2" borderId="13" xfId="5" applyFont="1" applyFill="1" applyBorder="1" applyAlignment="1" applyProtection="1">
      <alignment wrapText="1"/>
      <protection hidden="1"/>
    </xf>
    <xf numFmtId="0" fontId="3" fillId="7" borderId="12" xfId="5" applyFont="1" applyFill="1" applyBorder="1" applyAlignment="1" applyProtection="1">
      <alignment vertical="center" wrapText="1"/>
      <protection locked="0"/>
    </xf>
    <xf numFmtId="0" fontId="3" fillId="7" borderId="10" xfId="5" applyFont="1" applyFill="1" applyBorder="1" applyAlignment="1"/>
    <xf numFmtId="0" fontId="3" fillId="7" borderId="0" xfId="5" applyFont="1" applyFill="1" applyBorder="1" applyAlignment="1"/>
    <xf numFmtId="0" fontId="3" fillId="7" borderId="11" xfId="5" applyFont="1" applyFill="1" applyBorder="1" applyAlignment="1"/>
    <xf numFmtId="0" fontId="30" fillId="2" borderId="12" xfId="5" applyFont="1" applyFill="1" applyBorder="1" applyAlignment="1" applyProtection="1">
      <alignment wrapText="1"/>
      <protection hidden="1"/>
    </xf>
    <xf numFmtId="0" fontId="19" fillId="2" borderId="0" xfId="5" applyFont="1" applyFill="1" applyBorder="1" applyAlignment="1" applyProtection="1">
      <alignment horizontal="center" vertical="center" wrapText="1"/>
      <protection locked="0"/>
    </xf>
    <xf numFmtId="0" fontId="32" fillId="0" borderId="0" xfId="0" applyFont="1" applyAlignment="1">
      <alignment horizontal="justify" vertical="center"/>
    </xf>
    <xf numFmtId="0" fontId="32" fillId="0" borderId="0" xfId="0" applyFont="1" applyAlignment="1">
      <alignment horizontal="left" vertical="center" indent="4"/>
    </xf>
    <xf numFmtId="0" fontId="35" fillId="0" borderId="0" xfId="0" applyFont="1" applyAlignment="1">
      <alignment horizontal="justify" vertical="center"/>
    </xf>
    <xf numFmtId="0" fontId="37" fillId="0" borderId="0" xfId="0" applyFont="1" applyAlignment="1">
      <alignment horizontal="justify" vertical="center"/>
    </xf>
    <xf numFmtId="0" fontId="3" fillId="7" borderId="12" xfId="5" applyFont="1" applyFill="1" applyBorder="1" applyAlignment="1" applyProtection="1">
      <alignment horizontal="center" vertical="center" wrapText="1"/>
      <protection locked="0"/>
    </xf>
    <xf numFmtId="0" fontId="30" fillId="2" borderId="0" xfId="5" applyFont="1" applyFill="1" applyBorder="1" applyAlignment="1" applyProtection="1">
      <alignment wrapText="1"/>
      <protection hidden="1"/>
    </xf>
    <xf numFmtId="0" fontId="30" fillId="2" borderId="13" xfId="5" applyFont="1" applyFill="1" applyBorder="1" applyAlignment="1" applyProtection="1">
      <alignment horizontal="center" vertical="center" wrapText="1"/>
      <protection hidden="1"/>
    </xf>
    <xf numFmtId="0" fontId="0" fillId="4" borderId="0" xfId="0" applyFill="1"/>
    <xf numFmtId="0" fontId="30" fillId="2" borderId="13" xfId="5" applyFont="1" applyFill="1" applyBorder="1" applyAlignment="1" applyProtection="1">
      <alignment vertical="center" wrapText="1"/>
      <protection hidden="1"/>
    </xf>
    <xf numFmtId="0" fontId="14" fillId="0" borderId="0" xfId="0" applyFont="1" applyAlignment="1">
      <alignment horizontal="center" vertical="center"/>
    </xf>
    <xf numFmtId="0" fontId="26" fillId="0" borderId="0" xfId="0" applyFont="1" applyAlignment="1">
      <alignment horizontal="justify" vertical="center" wrapText="1"/>
    </xf>
    <xf numFmtId="0" fontId="30" fillId="2" borderId="14" xfId="5" applyFont="1" applyFill="1" applyBorder="1" applyAlignment="1" applyProtection="1">
      <alignment wrapText="1"/>
      <protection hidden="1"/>
    </xf>
    <xf numFmtId="0" fontId="3" fillId="7" borderId="13" xfId="5" applyFont="1" applyFill="1" applyBorder="1" applyAlignment="1" applyProtection="1">
      <alignment horizontal="left" vertical="center" wrapText="1"/>
    </xf>
    <xf numFmtId="0" fontId="31" fillId="8" borderId="0" xfId="5" applyFont="1" applyFill="1" applyBorder="1" applyAlignment="1" applyProtection="1">
      <alignment wrapText="1"/>
      <protection locked="0"/>
    </xf>
    <xf numFmtId="0" fontId="30" fillId="8" borderId="0" xfId="5" applyFont="1" applyFill="1" applyBorder="1" applyAlignment="1" applyProtection="1">
      <alignment vertical="center" wrapText="1"/>
      <protection locked="0"/>
    </xf>
    <xf numFmtId="0" fontId="8" fillId="7" borderId="0" xfId="5" applyFont="1" applyFill="1"/>
    <xf numFmtId="0" fontId="31" fillId="2" borderId="0" xfId="5" applyFont="1" applyFill="1" applyBorder="1" applyAlignment="1" applyProtection="1">
      <alignment wrapText="1"/>
      <protection locked="0"/>
    </xf>
    <xf numFmtId="0" fontId="30" fillId="2" borderId="0" xfId="5" applyFont="1" applyFill="1" applyBorder="1" applyAlignment="1" applyProtection="1">
      <alignment vertical="center" wrapText="1"/>
      <protection locked="0"/>
    </xf>
    <xf numFmtId="49" fontId="14" fillId="0" borderId="0" xfId="0" applyNumberFormat="1" applyFont="1" applyAlignment="1">
      <alignment horizontal="center" vertical="center"/>
    </xf>
    <xf numFmtId="0" fontId="8" fillId="0" borderId="0" xfId="5" applyFont="1" applyFill="1" applyBorder="1"/>
    <xf numFmtId="0" fontId="3" fillId="7" borderId="12" xfId="5" applyFont="1" applyFill="1" applyBorder="1" applyAlignment="1" applyProtection="1">
      <alignment horizontal="center" vertical="center" wrapText="1"/>
      <protection locked="0"/>
    </xf>
    <xf numFmtId="0" fontId="30" fillId="2" borderId="13" xfId="5" applyFont="1" applyFill="1" applyBorder="1" applyAlignment="1" applyProtection="1">
      <alignment horizontal="center" vertical="center" wrapText="1"/>
      <protection hidden="1"/>
    </xf>
    <xf numFmtId="0" fontId="22" fillId="7" borderId="0" xfId="5" applyFont="1" applyFill="1" applyBorder="1" applyAlignment="1">
      <alignment horizontal="center" vertical="center" wrapText="1"/>
    </xf>
    <xf numFmtId="0" fontId="34" fillId="7" borderId="10" xfId="5" applyFont="1" applyFill="1" applyBorder="1" applyAlignment="1">
      <alignment horizontal="center" vertical="center"/>
    </xf>
    <xf numFmtId="0" fontId="34" fillId="7" borderId="0" xfId="5" applyFont="1" applyFill="1" applyBorder="1" applyAlignment="1">
      <alignment horizontal="center" vertical="center"/>
    </xf>
    <xf numFmtId="0" fontId="10" fillId="7" borderId="11" xfId="5" applyFont="1" applyFill="1" applyBorder="1" applyAlignment="1">
      <alignment horizontal="center" vertical="center"/>
    </xf>
    <xf numFmtId="0" fontId="3" fillId="2" borderId="0" xfId="0" applyFont="1" applyFill="1" applyAlignment="1">
      <alignment horizontal="center"/>
    </xf>
    <xf numFmtId="0" fontId="4" fillId="2" borderId="0" xfId="0" applyFont="1" applyFill="1" applyBorder="1" applyAlignment="1">
      <alignment horizontal="center" vertical="center" wrapText="1"/>
    </xf>
    <xf numFmtId="0" fontId="3" fillId="2" borderId="0" xfId="0" applyFont="1" applyFill="1" applyBorder="1" applyAlignment="1">
      <alignment horizontal="center"/>
    </xf>
    <xf numFmtId="0" fontId="11" fillId="2" borderId="0" xfId="0" applyFont="1" applyFill="1" applyBorder="1" applyAlignment="1">
      <alignment horizontal="center" vertical="center" wrapText="1"/>
    </xf>
    <xf numFmtId="164" fontId="3" fillId="2" borderId="0" xfId="9" applyFont="1" applyFill="1" applyBorder="1" applyAlignment="1" applyProtection="1">
      <alignment horizontal="center" vertical="center" wrapText="1"/>
      <protection locked="0"/>
    </xf>
    <xf numFmtId="0" fontId="3" fillId="9" borderId="12" xfId="5" applyFont="1" applyFill="1" applyBorder="1" applyAlignment="1" applyProtection="1">
      <alignment vertical="center" wrapText="1"/>
      <protection locked="0"/>
    </xf>
    <xf numFmtId="0" fontId="3" fillId="11" borderId="12" xfId="5" applyFont="1" applyFill="1" applyBorder="1" applyAlignment="1" applyProtection="1">
      <alignment horizontal="center" vertical="center" wrapText="1"/>
      <protection locked="0"/>
    </xf>
    <xf numFmtId="0" fontId="3" fillId="7" borderId="14" xfId="5" applyFont="1" applyFill="1" applyBorder="1" applyAlignment="1" applyProtection="1">
      <alignment vertical="center" wrapText="1"/>
      <protection locked="0"/>
    </xf>
    <xf numFmtId="0" fontId="3" fillId="12" borderId="12" xfId="5" applyFont="1" applyFill="1" applyBorder="1" applyAlignment="1" applyProtection="1">
      <alignment horizontal="center" vertical="center" wrapText="1"/>
      <protection locked="0"/>
    </xf>
    <xf numFmtId="0" fontId="8" fillId="9" borderId="0" xfId="5" applyFont="1" applyFill="1"/>
    <xf numFmtId="0" fontId="30" fillId="2" borderId="0" xfId="5" applyFont="1" applyFill="1" applyBorder="1" applyAlignment="1" applyProtection="1">
      <alignment horizontal="center" vertical="center" wrapText="1"/>
      <protection hidden="1"/>
    </xf>
    <xf numFmtId="49" fontId="40" fillId="10" borderId="0" xfId="0" applyNumberFormat="1" applyFont="1" applyFill="1" applyAlignment="1">
      <alignment horizontal="left"/>
    </xf>
    <xf numFmtId="49" fontId="41" fillId="0" borderId="0" xfId="0" applyNumberFormat="1" applyFont="1" applyAlignment="1">
      <alignment horizontal="center"/>
    </xf>
    <xf numFmtId="0" fontId="17" fillId="0" borderId="0" xfId="0" applyFont="1" applyAlignment="1">
      <alignment vertical="center"/>
    </xf>
    <xf numFmtId="0" fontId="41" fillId="0" borderId="0" xfId="0" applyFont="1" applyAlignment="1">
      <alignment horizontal="center" vertical="center"/>
    </xf>
    <xf numFmtId="0" fontId="0" fillId="0" borderId="0" xfId="0" applyAlignment="1">
      <alignment horizontal="justify" vertical="center" wrapText="1"/>
    </xf>
    <xf numFmtId="0" fontId="40" fillId="10" borderId="0" xfId="0" applyFont="1" applyFill="1" applyAlignment="1">
      <alignment vertical="center"/>
    </xf>
    <xf numFmtId="0" fontId="40" fillId="10" borderId="0" xfId="0" applyFont="1" applyFill="1" applyAlignment="1">
      <alignment horizontal="center" vertical="center"/>
    </xf>
    <xf numFmtId="0" fontId="30" fillId="7" borderId="12" xfId="5" applyFont="1" applyFill="1" applyBorder="1" applyAlignment="1" applyProtection="1">
      <alignment horizontal="center" vertical="center" wrapText="1"/>
      <protection hidden="1"/>
    </xf>
    <xf numFmtId="14" fontId="3" fillId="2" borderId="0" xfId="0" applyNumberFormat="1" applyFont="1" applyFill="1" applyBorder="1" applyAlignment="1" applyProtection="1">
      <alignment horizontal="center" vertical="center"/>
      <protection locked="0"/>
    </xf>
    <xf numFmtId="0" fontId="10" fillId="7" borderId="11" xfId="5" applyFont="1" applyFill="1" applyBorder="1" applyAlignment="1">
      <alignment vertical="center"/>
    </xf>
    <xf numFmtId="0" fontId="34" fillId="7" borderId="10" xfId="5" applyFont="1" applyFill="1" applyBorder="1" applyAlignment="1">
      <alignment vertical="center"/>
    </xf>
    <xf numFmtId="0" fontId="34" fillId="7" borderId="0" xfId="5" applyFont="1" applyFill="1" applyBorder="1" applyAlignment="1">
      <alignment vertical="center"/>
    </xf>
    <xf numFmtId="0" fontId="19" fillId="2" borderId="0" xfId="0" applyFont="1" applyFill="1" applyBorder="1" applyAlignment="1">
      <alignment horizontal="center" vertical="center" wrapText="1"/>
    </xf>
    <xf numFmtId="0" fontId="43" fillId="2" borderId="0" xfId="0" applyFont="1" applyFill="1" applyBorder="1" applyAlignment="1">
      <alignment horizontal="center" vertical="center" wrapText="1"/>
    </xf>
    <xf numFmtId="10" fontId="19" fillId="2" borderId="0" xfId="8" applyNumberFormat="1" applyFont="1" applyFill="1" applyBorder="1" applyAlignment="1">
      <alignment horizontal="center" vertical="center" wrapText="1"/>
    </xf>
    <xf numFmtId="9" fontId="3" fillId="2" borderId="0" xfId="0" applyNumberFormat="1" applyFont="1" applyFill="1" applyBorder="1" applyAlignment="1" applyProtection="1">
      <alignment horizontal="justify" vertical="center" wrapText="1"/>
      <protection locked="0"/>
    </xf>
    <xf numFmtId="14" fontId="3" fillId="2" borderId="0" xfId="0" applyNumberFormat="1" applyFont="1" applyFill="1" applyBorder="1" applyAlignment="1" applyProtection="1">
      <alignment horizontal="center" vertical="center" wrapText="1"/>
      <protection locked="0"/>
    </xf>
    <xf numFmtId="9" fontId="3" fillId="2" borderId="13" xfId="0" applyNumberFormat="1" applyFont="1" applyFill="1" applyBorder="1" applyAlignment="1" applyProtection="1">
      <alignment horizontal="justify" vertical="center" wrapText="1"/>
      <protection locked="0"/>
    </xf>
    <xf numFmtId="14" fontId="3" fillId="2" borderId="13" xfId="0" applyNumberFormat="1" applyFont="1" applyFill="1" applyBorder="1" applyAlignment="1" applyProtection="1">
      <alignment horizontal="center" vertical="center" wrapText="1"/>
      <protection locked="0"/>
    </xf>
    <xf numFmtId="0" fontId="19" fillId="2" borderId="0" xfId="0" applyFont="1" applyFill="1" applyBorder="1" applyAlignment="1" applyProtection="1">
      <alignment horizontal="center" vertical="center" wrapText="1"/>
      <protection locked="0"/>
    </xf>
    <xf numFmtId="0" fontId="19" fillId="2" borderId="0" xfId="0" applyFont="1" applyFill="1" applyBorder="1" applyAlignment="1" applyProtection="1">
      <alignment horizontal="center" vertical="center" wrapText="1"/>
      <protection locked="0"/>
    </xf>
    <xf numFmtId="0" fontId="19" fillId="2" borderId="13" xfId="0" applyFont="1" applyFill="1" applyBorder="1" applyAlignment="1" applyProtection="1">
      <alignment horizontal="center" vertical="center" wrapText="1"/>
      <protection locked="0"/>
    </xf>
    <xf numFmtId="14" fontId="3" fillId="2" borderId="14" xfId="0" applyNumberFormat="1" applyFont="1" applyFill="1" applyBorder="1" applyAlignment="1" applyProtection="1">
      <alignment horizontal="center" vertical="center"/>
      <protection locked="0"/>
    </xf>
    <xf numFmtId="9" fontId="3" fillId="2" borderId="14" xfId="0" applyNumberFormat="1" applyFont="1" applyFill="1" applyBorder="1" applyAlignment="1" applyProtection="1">
      <alignment horizontal="justify" vertical="center" wrapText="1"/>
      <protection locked="0"/>
    </xf>
    <xf numFmtId="164" fontId="3" fillId="2" borderId="13" xfId="9" applyFont="1" applyFill="1" applyBorder="1" applyAlignment="1" applyProtection="1">
      <alignment horizontal="center" vertical="center" wrapText="1"/>
      <protection locked="0"/>
    </xf>
    <xf numFmtId="0" fontId="19" fillId="2" borderId="14" xfId="0" applyFont="1" applyFill="1" applyBorder="1" applyAlignment="1" applyProtection="1">
      <alignment horizontal="center" vertical="center" wrapText="1"/>
      <protection locked="0"/>
    </xf>
    <xf numFmtId="164" fontId="3" fillId="2" borderId="0" xfId="9" applyFont="1" applyFill="1" applyBorder="1" applyAlignment="1" applyProtection="1">
      <alignment vertical="center" wrapText="1"/>
      <protection locked="0"/>
    </xf>
    <xf numFmtId="9" fontId="3" fillId="2" borderId="0" xfId="8" applyFont="1" applyFill="1" applyBorder="1" applyAlignment="1">
      <alignment horizontal="center" vertical="center"/>
    </xf>
    <xf numFmtId="164" fontId="3" fillId="2" borderId="14" xfId="9" applyFont="1" applyFill="1" applyBorder="1" applyAlignment="1" applyProtection="1">
      <alignment horizontal="center" vertical="center" wrapText="1"/>
      <protection locked="0"/>
    </xf>
    <xf numFmtId="9" fontId="3" fillId="2" borderId="0" xfId="8" applyFont="1" applyFill="1" applyBorder="1"/>
    <xf numFmtId="9" fontId="8" fillId="2" borderId="0" xfId="6" applyFont="1" applyFill="1" applyBorder="1"/>
    <xf numFmtId="0" fontId="6" fillId="2" borderId="0" xfId="0" applyFont="1" applyFill="1" applyBorder="1" applyAlignment="1">
      <alignment vertical="center" wrapText="1"/>
    </xf>
    <xf numFmtId="0" fontId="3" fillId="2" borderId="0" xfId="0" applyFont="1" applyFill="1" applyAlignment="1"/>
    <xf numFmtId="0" fontId="3" fillId="2" borderId="12" xfId="0" applyFont="1" applyFill="1" applyBorder="1" applyAlignment="1"/>
    <xf numFmtId="164" fontId="3" fillId="2" borderId="0" xfId="9" applyFont="1" applyFill="1" applyBorder="1" applyAlignment="1" applyProtection="1">
      <alignment horizontal="justify" vertical="center" wrapText="1"/>
      <protection locked="0"/>
    </xf>
    <xf numFmtId="0" fontId="44" fillId="9" borderId="12" xfId="0" applyFont="1" applyFill="1" applyBorder="1" applyAlignment="1">
      <alignment vertical="center" wrapText="1"/>
    </xf>
    <xf numFmtId="0" fontId="3" fillId="9" borderId="12" xfId="0" applyFont="1" applyFill="1" applyBorder="1"/>
    <xf numFmtId="0" fontId="3" fillId="7" borderId="12" xfId="5" applyFont="1" applyFill="1" applyBorder="1" applyAlignment="1" applyProtection="1">
      <alignment horizontal="center" vertical="center" wrapText="1"/>
      <protection locked="0"/>
    </xf>
    <xf numFmtId="0" fontId="30" fillId="2" borderId="13" xfId="5" applyFont="1" applyFill="1" applyBorder="1" applyAlignment="1" applyProtection="1">
      <alignment horizontal="center" vertical="center" wrapText="1"/>
      <protection hidden="1"/>
    </xf>
    <xf numFmtId="0" fontId="22" fillId="7" borderId="10" xfId="5" applyFont="1" applyFill="1" applyBorder="1" applyAlignment="1">
      <alignment horizontal="center" vertical="center" wrapText="1"/>
    </xf>
    <xf numFmtId="0" fontId="19" fillId="2" borderId="0" xfId="0" applyFont="1" applyFill="1" applyBorder="1" applyAlignment="1" applyProtection="1">
      <alignment vertical="center" wrapText="1"/>
      <protection locked="0"/>
    </xf>
    <xf numFmtId="165" fontId="3" fillId="2" borderId="14" xfId="9" applyNumberFormat="1" applyFont="1" applyFill="1" applyBorder="1" applyAlignment="1" applyProtection="1">
      <alignment vertical="center" wrapText="1"/>
      <protection locked="0"/>
    </xf>
    <xf numFmtId="165" fontId="3" fillId="2" borderId="0" xfId="9" applyNumberFormat="1" applyFont="1" applyFill="1" applyBorder="1" applyAlignment="1" applyProtection="1">
      <alignment vertical="center" wrapText="1"/>
      <protection locked="0"/>
    </xf>
    <xf numFmtId="165" fontId="3" fillId="2" borderId="13" xfId="9" applyNumberFormat="1" applyFont="1" applyFill="1" applyBorder="1" applyAlignment="1" applyProtection="1">
      <alignment vertical="center" wrapText="1"/>
      <protection locked="0"/>
    </xf>
    <xf numFmtId="49" fontId="3" fillId="2" borderId="14" xfId="9" applyNumberFormat="1" applyFont="1" applyFill="1" applyBorder="1" applyAlignment="1" applyProtection="1">
      <alignment horizontal="justify" vertical="center" wrapText="1"/>
      <protection locked="0"/>
    </xf>
    <xf numFmtId="49" fontId="3" fillId="2" borderId="0" xfId="9" applyNumberFormat="1" applyFont="1" applyFill="1" applyBorder="1" applyAlignment="1" applyProtection="1">
      <alignment horizontal="justify" vertical="center" wrapText="1"/>
      <protection locked="0"/>
    </xf>
    <xf numFmtId="165" fontId="7" fillId="2" borderId="12" xfId="0" applyNumberFormat="1" applyFont="1" applyFill="1" applyBorder="1" applyAlignment="1">
      <alignment vertical="center"/>
    </xf>
    <xf numFmtId="49" fontId="3" fillId="2" borderId="13" xfId="9" applyNumberFormat="1" applyFont="1" applyFill="1" applyBorder="1" applyAlignment="1" applyProtection="1">
      <alignment horizontal="justify" vertical="center" wrapText="1"/>
      <protection locked="0"/>
    </xf>
    <xf numFmtId="165" fontId="7" fillId="2" borderId="12" xfId="3" applyNumberFormat="1" applyFont="1" applyFill="1" applyBorder="1" applyAlignment="1">
      <alignment horizontal="center" vertical="center"/>
    </xf>
    <xf numFmtId="166" fontId="3" fillId="2" borderId="0" xfId="0" applyNumberFormat="1" applyFont="1" applyFill="1" applyBorder="1" applyAlignment="1" applyProtection="1">
      <alignment horizontal="center" vertical="center" wrapText="1"/>
      <protection locked="0"/>
    </xf>
    <xf numFmtId="0" fontId="7" fillId="2" borderId="12" xfId="0" applyFont="1" applyFill="1" applyBorder="1" applyAlignment="1"/>
    <xf numFmtId="0" fontId="44" fillId="13" borderId="13" xfId="0" applyFont="1" applyFill="1" applyBorder="1" applyAlignment="1">
      <alignment vertical="center" wrapText="1"/>
    </xf>
    <xf numFmtId="0" fontId="3" fillId="13" borderId="13" xfId="0" applyFont="1" applyFill="1" applyBorder="1"/>
    <xf numFmtId="165" fontId="7" fillId="2" borderId="13" xfId="0" applyNumberFormat="1" applyFont="1" applyFill="1" applyBorder="1" applyAlignment="1">
      <alignment vertical="center"/>
    </xf>
    <xf numFmtId="0" fontId="44" fillId="15" borderId="13" xfId="0" applyFont="1" applyFill="1" applyBorder="1" applyAlignment="1">
      <alignment vertical="center" wrapText="1"/>
    </xf>
    <xf numFmtId="0" fontId="3" fillId="15" borderId="13" xfId="0" applyFont="1" applyFill="1" applyBorder="1"/>
    <xf numFmtId="0" fontId="44" fillId="15" borderId="13" xfId="0" applyFont="1" applyFill="1" applyBorder="1" applyAlignment="1">
      <alignment horizontal="justify" vertical="center" wrapText="1"/>
    </xf>
    <xf numFmtId="165" fontId="22" fillId="2" borderId="0" xfId="0" applyNumberFormat="1" applyFont="1" applyFill="1" applyBorder="1" applyAlignment="1">
      <alignment horizontal="center" vertical="center" wrapText="1"/>
    </xf>
    <xf numFmtId="0" fontId="0" fillId="0" borderId="0" xfId="0" applyAlignment="1">
      <alignment vertical="center"/>
    </xf>
    <xf numFmtId="49" fontId="0" fillId="0" borderId="0" xfId="0" applyNumberFormat="1" applyAlignment="1">
      <alignment vertical="center"/>
    </xf>
    <xf numFmtId="49" fontId="0" fillId="4" borderId="0" xfId="0" applyNumberFormat="1" applyFill="1" applyAlignment="1">
      <alignment vertical="center"/>
    </xf>
    <xf numFmtId="0" fontId="20" fillId="4" borderId="0" xfId="0" applyFont="1" applyFill="1" applyAlignment="1">
      <alignment horizontal="center" vertical="center"/>
    </xf>
    <xf numFmtId="165" fontId="9" fillId="9" borderId="12" xfId="3" applyNumberFormat="1" applyFont="1" applyFill="1" applyBorder="1" applyAlignment="1">
      <alignment horizontal="center" vertical="center"/>
    </xf>
    <xf numFmtId="0" fontId="6" fillId="14" borderId="0" xfId="0" applyFont="1" applyFill="1" applyBorder="1" applyAlignment="1" applyProtection="1">
      <alignment horizontal="center" vertical="center" wrapText="1"/>
    </xf>
    <xf numFmtId="9" fontId="3" fillId="14" borderId="0" xfId="0" applyNumberFormat="1" applyFont="1" applyFill="1" applyBorder="1" applyAlignment="1" applyProtection="1">
      <alignment horizontal="center" vertical="center"/>
    </xf>
    <xf numFmtId="9" fontId="6" fillId="14" borderId="0" xfId="0" applyNumberFormat="1" applyFont="1" applyFill="1" applyBorder="1" applyAlignment="1" applyProtection="1">
      <alignment horizontal="center" vertical="center" wrapText="1"/>
    </xf>
    <xf numFmtId="0" fontId="3" fillId="14" borderId="0" xfId="0" applyFont="1" applyFill="1" applyBorder="1" applyAlignment="1" applyProtection="1">
      <alignment horizontal="center" vertical="center"/>
    </xf>
    <xf numFmtId="0" fontId="3" fillId="14" borderId="0" xfId="0" applyFont="1" applyFill="1" applyBorder="1" applyAlignment="1" applyProtection="1">
      <alignment horizontal="center"/>
    </xf>
    <xf numFmtId="0" fontId="5" fillId="14" borderId="0" xfId="0" applyFont="1" applyFill="1" applyBorder="1" applyAlignment="1" applyProtection="1">
      <alignment horizontal="center" vertical="center"/>
    </xf>
    <xf numFmtId="0" fontId="11" fillId="14" borderId="0" xfId="0" applyFont="1" applyFill="1" applyBorder="1" applyAlignment="1" applyProtection="1">
      <alignment horizontal="center" vertical="center" wrapText="1"/>
    </xf>
    <xf numFmtId="0" fontId="3" fillId="14" borderId="0" xfId="0" applyFont="1" applyFill="1" applyProtection="1"/>
    <xf numFmtId="165" fontId="7" fillId="2" borderId="0" xfId="0" applyNumberFormat="1" applyFont="1" applyFill="1" applyBorder="1" applyAlignment="1" applyProtection="1">
      <alignment vertical="center"/>
      <protection locked="0"/>
    </xf>
    <xf numFmtId="0" fontId="3" fillId="11" borderId="12" xfId="5" applyFont="1" applyFill="1" applyBorder="1" applyAlignment="1" applyProtection="1">
      <alignment horizontal="center" vertical="center" wrapText="1"/>
      <protection locked="0" hidden="1"/>
    </xf>
    <xf numFmtId="0" fontId="3" fillId="9" borderId="12" xfId="5" applyFont="1" applyFill="1" applyBorder="1" applyAlignment="1" applyProtection="1">
      <alignment vertical="center" wrapText="1"/>
      <protection locked="0" hidden="1"/>
    </xf>
    <xf numFmtId="0" fontId="8" fillId="9" borderId="0" xfId="5" applyFont="1" applyFill="1" applyProtection="1">
      <protection locked="0" hidden="1"/>
    </xf>
    <xf numFmtId="165" fontId="9" fillId="9" borderId="12" xfId="3" applyNumberFormat="1" applyFont="1" applyFill="1" applyBorder="1" applyAlignment="1" applyProtection="1">
      <alignment horizontal="center" vertical="center"/>
      <protection locked="0" hidden="1"/>
    </xf>
    <xf numFmtId="0" fontId="3" fillId="12" borderId="12" xfId="5" applyFont="1" applyFill="1" applyBorder="1" applyAlignment="1" applyProtection="1">
      <alignment horizontal="center" vertical="center" wrapText="1"/>
      <protection locked="0" hidden="1"/>
    </xf>
    <xf numFmtId="0" fontId="30" fillId="2" borderId="12" xfId="5" applyFont="1" applyFill="1" applyBorder="1" applyAlignment="1" applyProtection="1">
      <alignment wrapText="1"/>
      <protection locked="0" hidden="1"/>
    </xf>
    <xf numFmtId="0" fontId="3" fillId="7" borderId="12" xfId="5" applyFont="1" applyFill="1" applyBorder="1" applyAlignment="1" applyProtection="1">
      <alignment horizontal="center" vertical="center" wrapText="1"/>
      <protection locked="0" hidden="1"/>
    </xf>
    <xf numFmtId="0" fontId="42" fillId="2" borderId="12" xfId="5" applyFont="1" applyFill="1" applyBorder="1" applyAlignment="1" applyProtection="1">
      <alignment horizontal="left" vertical="center" wrapText="1"/>
      <protection locked="0" hidden="1"/>
    </xf>
    <xf numFmtId="0" fontId="42" fillId="2" borderId="12" xfId="5" applyFont="1" applyFill="1" applyBorder="1" applyAlignment="1" applyProtection="1">
      <alignment horizontal="justify" vertical="center" wrapText="1"/>
      <protection locked="0" hidden="1"/>
    </xf>
    <xf numFmtId="0" fontId="3" fillId="7" borderId="12" xfId="5" applyFont="1" applyFill="1" applyBorder="1" applyAlignment="1" applyProtection="1">
      <alignment vertical="center" wrapText="1"/>
      <protection locked="0" hidden="1"/>
    </xf>
    <xf numFmtId="0" fontId="3" fillId="7" borderId="14" xfId="5" applyFont="1" applyFill="1" applyBorder="1" applyAlignment="1" applyProtection="1">
      <alignment vertical="center" wrapText="1"/>
      <protection locked="0" hidden="1"/>
    </xf>
    <xf numFmtId="0" fontId="3" fillId="7" borderId="12" xfId="5" applyFont="1" applyFill="1" applyBorder="1" applyAlignment="1" applyProtection="1">
      <alignment horizontal="left" vertical="center" wrapText="1"/>
      <protection locked="0"/>
    </xf>
    <xf numFmtId="0" fontId="26" fillId="7" borderId="10" xfId="5" applyFont="1" applyFill="1" applyBorder="1" applyAlignment="1">
      <alignment horizontal="center" vertical="center" wrapText="1"/>
    </xf>
    <xf numFmtId="0" fontId="26" fillId="7" borderId="0" xfId="5" applyFont="1" applyFill="1" applyBorder="1" applyAlignment="1">
      <alignment horizontal="center" vertical="center" wrapText="1"/>
    </xf>
    <xf numFmtId="14" fontId="28" fillId="7" borderId="11" xfId="5" applyNumberFormat="1" applyFont="1" applyFill="1" applyBorder="1" applyAlignment="1">
      <alignment horizontal="center" vertical="center" wrapText="1"/>
    </xf>
    <xf numFmtId="0" fontId="3" fillId="7" borderId="12" xfId="5" applyFont="1" applyFill="1" applyBorder="1" applyAlignment="1" applyProtection="1">
      <alignment horizontal="center" vertical="center" wrapText="1"/>
      <protection locked="0"/>
    </xf>
    <xf numFmtId="0" fontId="3" fillId="2" borderId="0" xfId="0" applyFont="1" applyFill="1" applyAlignment="1">
      <alignment horizontal="center" vertical="center"/>
    </xf>
    <xf numFmtId="0" fontId="4" fillId="2" borderId="0" xfId="0" applyFont="1" applyFill="1" applyBorder="1" applyAlignment="1">
      <alignment horizontal="center" vertical="center" wrapText="1"/>
    </xf>
    <xf numFmtId="0" fontId="8" fillId="2" borderId="0" xfId="0" applyFont="1" applyFill="1" applyBorder="1" applyAlignment="1" applyProtection="1">
      <alignment horizontal="justify" vertical="center" wrapText="1"/>
      <protection locked="0"/>
    </xf>
    <xf numFmtId="0" fontId="33" fillId="2" borderId="0" xfId="0" applyFont="1" applyFill="1" applyBorder="1" applyAlignment="1">
      <alignment horizontal="left" vertical="center" wrapText="1"/>
    </xf>
    <xf numFmtId="0" fontId="7" fillId="2" borderId="0" xfId="0" applyFont="1" applyFill="1" applyBorder="1" applyAlignment="1">
      <alignment horizontal="left" vertical="center" wrapText="1"/>
    </xf>
    <xf numFmtId="0" fontId="7" fillId="2" borderId="0" xfId="0" applyFont="1" applyFill="1" applyBorder="1" applyAlignment="1">
      <alignment horizontal="center" vertical="center" wrapText="1"/>
    </xf>
    <xf numFmtId="0" fontId="8" fillId="2" borderId="0" xfId="0" applyFont="1" applyFill="1" applyBorder="1" applyAlignment="1" applyProtection="1">
      <alignment vertical="center" wrapText="1"/>
      <protection locked="0"/>
    </xf>
    <xf numFmtId="0" fontId="8" fillId="2" borderId="0" xfId="0" applyFont="1" applyFill="1" applyBorder="1" applyAlignment="1" applyProtection="1">
      <alignment horizontal="justify" vertical="center" wrapText="1"/>
      <protection locked="0"/>
    </xf>
    <xf numFmtId="9" fontId="46" fillId="2" borderId="0" xfId="4" applyFont="1" applyFill="1" applyBorder="1" applyAlignment="1" applyProtection="1">
      <alignment horizontal="center" vertical="center"/>
    </xf>
    <xf numFmtId="168" fontId="3" fillId="7" borderId="12" xfId="5" applyNumberFormat="1" applyFont="1" applyFill="1" applyBorder="1" applyAlignment="1" applyProtection="1">
      <alignment horizontal="center" vertical="center" wrapText="1"/>
      <protection locked="0"/>
    </xf>
    <xf numFmtId="0" fontId="30" fillId="10" borderId="13" xfId="5" applyFont="1" applyFill="1" applyBorder="1" applyAlignment="1" applyProtection="1">
      <alignment horizontal="center" vertical="center" wrapText="1"/>
      <protection hidden="1"/>
    </xf>
    <xf numFmtId="0" fontId="50" fillId="2" borderId="13" xfId="5" applyFont="1" applyFill="1" applyBorder="1" applyAlignment="1" applyProtection="1">
      <alignment horizontal="center" vertical="center" wrapText="1"/>
      <protection hidden="1"/>
    </xf>
    <xf numFmtId="0" fontId="3" fillId="2" borderId="12" xfId="5" applyFont="1" applyFill="1" applyBorder="1" applyAlignment="1" applyProtection="1">
      <alignment horizontal="center" vertical="center" wrapText="1"/>
      <protection locked="0"/>
    </xf>
    <xf numFmtId="0" fontId="3" fillId="2" borderId="12" xfId="5" applyFont="1" applyFill="1" applyBorder="1" applyAlignment="1" applyProtection="1">
      <alignment vertical="center" wrapText="1"/>
      <protection locked="0"/>
    </xf>
    <xf numFmtId="0" fontId="3" fillId="2" borderId="12" xfId="5" applyFont="1" applyFill="1" applyBorder="1" applyAlignment="1" applyProtection="1">
      <alignment horizontal="left" vertical="center" wrapText="1"/>
      <protection locked="0"/>
    </xf>
    <xf numFmtId="0" fontId="51" fillId="14" borderId="13" xfId="5" applyFont="1" applyFill="1" applyBorder="1" applyAlignment="1" applyProtection="1">
      <alignment horizontal="center" vertical="center" wrapText="1"/>
      <protection hidden="1"/>
    </xf>
    <xf numFmtId="0" fontId="51" fillId="10" borderId="13" xfId="5" applyFont="1" applyFill="1" applyBorder="1" applyAlignment="1" applyProtection="1">
      <alignment horizontal="center" vertical="center" wrapText="1"/>
      <protection hidden="1"/>
    </xf>
    <xf numFmtId="49" fontId="3" fillId="7" borderId="12" xfId="5" applyNumberFormat="1" applyFont="1" applyFill="1" applyBorder="1" applyAlignment="1" applyProtection="1">
      <alignment horizontal="justify" vertical="center" wrapText="1"/>
      <protection locked="0"/>
    </xf>
    <xf numFmtId="0" fontId="52" fillId="0" borderId="0" xfId="0" applyFont="1" applyAlignment="1">
      <alignment vertical="center"/>
    </xf>
    <xf numFmtId="0" fontId="20" fillId="2" borderId="0" xfId="0" applyFont="1" applyFill="1" applyBorder="1" applyAlignment="1">
      <alignment horizontal="left" vertical="center" wrapText="1"/>
    </xf>
    <xf numFmtId="0" fontId="48" fillId="2" borderId="0" xfId="0" applyFont="1" applyFill="1" applyBorder="1" applyAlignment="1" applyProtection="1">
      <alignment horizontal="justify" vertical="center" wrapText="1"/>
      <protection locked="0"/>
    </xf>
    <xf numFmtId="0" fontId="30" fillId="7" borderId="14" xfId="5" applyFont="1" applyFill="1" applyBorder="1" applyAlignment="1" applyProtection="1">
      <alignment wrapText="1"/>
      <protection hidden="1"/>
    </xf>
    <xf numFmtId="0" fontId="30" fillId="7" borderId="0" xfId="5" applyFont="1" applyFill="1" applyBorder="1" applyAlignment="1" applyProtection="1">
      <alignment wrapText="1"/>
      <protection hidden="1"/>
    </xf>
    <xf numFmtId="0" fontId="3" fillId="0" borderId="0" xfId="5" applyFont="1" applyAlignment="1">
      <alignment wrapText="1"/>
    </xf>
    <xf numFmtId="0" fontId="3" fillId="0" borderId="0" xfId="5" applyFont="1" applyAlignment="1">
      <alignment horizontal="left" vertical="center" wrapText="1"/>
    </xf>
    <xf numFmtId="0" fontId="7" fillId="7" borderId="0" xfId="5" applyFont="1" applyFill="1" applyBorder="1" applyAlignment="1" applyProtection="1">
      <alignment horizontal="left" vertical="center" wrapText="1"/>
    </xf>
    <xf numFmtId="0" fontId="7" fillId="7" borderId="14" xfId="5" applyFont="1" applyFill="1" applyBorder="1" applyAlignment="1" applyProtection="1">
      <alignment horizontal="left" vertical="center" wrapText="1"/>
    </xf>
    <xf numFmtId="0" fontId="3" fillId="7" borderId="13" xfId="5" applyFont="1" applyFill="1" applyBorder="1" applyAlignment="1" applyProtection="1">
      <alignment vertical="center" wrapText="1"/>
      <protection locked="0"/>
    </xf>
    <xf numFmtId="0" fontId="53" fillId="12" borderId="0" xfId="0" applyFont="1" applyFill="1"/>
    <xf numFmtId="0" fontId="0" fillId="12" borderId="0" xfId="0" applyFill="1"/>
    <xf numFmtId="0" fontId="53" fillId="0" borderId="0" xfId="0" applyFont="1"/>
    <xf numFmtId="0" fontId="53" fillId="0" borderId="0" xfId="0" applyFont="1" applyAlignment="1">
      <alignment horizontal="center"/>
    </xf>
    <xf numFmtId="0" fontId="53" fillId="0" borderId="0" xfId="0" applyFont="1" applyAlignment="1">
      <alignment horizontal="center" vertical="center"/>
    </xf>
    <xf numFmtId="0" fontId="53" fillId="0" borderId="0" xfId="0" applyFont="1" applyAlignment="1">
      <alignment horizontal="left" vertical="center"/>
    </xf>
    <xf numFmtId="0" fontId="0" fillId="16" borderId="0" xfId="0" applyFill="1"/>
    <xf numFmtId="0" fontId="17" fillId="0" borderId="0" xfId="0" applyFont="1" applyAlignment="1">
      <alignment horizontal="left" vertical="center"/>
    </xf>
    <xf numFmtId="0" fontId="26" fillId="0" borderId="0" xfId="0" applyFont="1"/>
    <xf numFmtId="0" fontId="26" fillId="0" borderId="0" xfId="0" applyFont="1" applyAlignment="1">
      <alignment vertical="center"/>
    </xf>
    <xf numFmtId="0" fontId="3" fillId="7" borderId="12" xfId="5" applyFont="1" applyFill="1" applyBorder="1" applyAlignment="1" applyProtection="1">
      <alignment horizontal="center" vertical="center" wrapText="1"/>
      <protection locked="0"/>
    </xf>
    <xf numFmtId="0" fontId="33" fillId="14" borderId="0" xfId="0" applyFont="1" applyFill="1" applyBorder="1" applyAlignment="1" applyProtection="1">
      <alignment horizontal="center" vertical="center" wrapText="1"/>
    </xf>
    <xf numFmtId="0" fontId="7" fillId="2" borderId="14" xfId="5" applyFont="1" applyFill="1" applyBorder="1" applyAlignment="1" applyProtection="1">
      <alignment horizontal="left" vertical="center" wrapText="1"/>
    </xf>
    <xf numFmtId="0" fontId="0" fillId="4" borderId="0" xfId="0" applyFill="1" applyAlignment="1">
      <alignment horizontal="left" vertical="center"/>
    </xf>
    <xf numFmtId="0" fontId="14" fillId="4" borderId="0" xfId="0" applyFont="1" applyFill="1" applyAlignment="1">
      <alignment horizontal="left" vertical="center"/>
    </xf>
    <xf numFmtId="0" fontId="11" fillId="14" borderId="0" xfId="0" applyFont="1" applyFill="1" applyBorder="1" applyAlignment="1" applyProtection="1">
      <alignment vertical="center" wrapText="1"/>
    </xf>
    <xf numFmtId="0" fontId="13" fillId="14" borderId="0" xfId="0" applyFont="1" applyFill="1" applyBorder="1" applyAlignment="1" applyProtection="1">
      <alignment vertical="center" wrapText="1"/>
    </xf>
    <xf numFmtId="165" fontId="3" fillId="2" borderId="0" xfId="9" applyNumberFormat="1" applyFont="1" applyFill="1" applyBorder="1" applyAlignment="1">
      <alignment vertical="center"/>
    </xf>
    <xf numFmtId="0" fontId="14" fillId="2" borderId="0" xfId="0" applyFont="1" applyFill="1"/>
    <xf numFmtId="0" fontId="0" fillId="0" borderId="0" xfId="0" applyAlignment="1">
      <alignment horizontal="left" vertical="center"/>
    </xf>
    <xf numFmtId="9" fontId="3" fillId="2" borderId="0" xfId="4" applyNumberFormat="1" applyFont="1" applyFill="1" applyBorder="1" applyAlignment="1" applyProtection="1">
      <alignment horizontal="center" vertical="center" wrapText="1"/>
      <protection locked="0"/>
    </xf>
    <xf numFmtId="9" fontId="44" fillId="9" borderId="12" xfId="0" applyNumberFormat="1" applyFont="1" applyFill="1" applyBorder="1" applyAlignment="1" applyProtection="1">
      <alignment horizontal="center" vertical="center" wrapText="1"/>
      <protection locked="0"/>
    </xf>
    <xf numFmtId="0" fontId="30" fillId="7" borderId="12" xfId="5" applyFont="1" applyFill="1" applyBorder="1" applyAlignment="1" applyProtection="1">
      <alignment horizontal="center" vertical="center" wrapText="1"/>
      <protection hidden="1"/>
    </xf>
    <xf numFmtId="9" fontId="44" fillId="9" borderId="12" xfId="4" applyFont="1" applyFill="1" applyBorder="1" applyAlignment="1" applyProtection="1">
      <alignment horizontal="center" vertical="center" wrapText="1"/>
      <protection locked="0"/>
    </xf>
    <xf numFmtId="166" fontId="14" fillId="2" borderId="0" xfId="4" applyNumberFormat="1" applyFont="1" applyFill="1" applyBorder="1" applyAlignment="1">
      <alignment horizontal="center" vertical="center" wrapText="1"/>
    </xf>
    <xf numFmtId="9" fontId="3" fillId="2" borderId="12" xfId="4" applyFont="1" applyFill="1" applyBorder="1" applyAlignment="1">
      <alignment horizontal="center" vertical="center"/>
    </xf>
    <xf numFmtId="9" fontId="3" fillId="2" borderId="13" xfId="4" applyNumberFormat="1" applyFont="1" applyFill="1" applyBorder="1" applyAlignment="1" applyProtection="1">
      <alignment horizontal="center" vertical="center" wrapText="1"/>
      <protection locked="0"/>
    </xf>
    <xf numFmtId="9" fontId="3" fillId="2" borderId="14" xfId="4" applyNumberFormat="1" applyFont="1" applyFill="1" applyBorder="1" applyAlignment="1" applyProtection="1">
      <alignment horizontal="center" vertical="center" wrapText="1"/>
      <protection locked="0"/>
    </xf>
    <xf numFmtId="0" fontId="44" fillId="15" borderId="13" xfId="0" applyFont="1" applyFill="1" applyBorder="1" applyAlignment="1" applyProtection="1">
      <alignment vertical="center" wrapText="1"/>
      <protection locked="0"/>
    </xf>
    <xf numFmtId="9" fontId="44" fillId="15" borderId="13" xfId="4" applyFont="1" applyFill="1" applyBorder="1" applyAlignment="1">
      <alignment horizontal="center" vertical="center" wrapText="1"/>
    </xf>
    <xf numFmtId="9" fontId="44" fillId="15" borderId="13" xfId="0" applyNumberFormat="1" applyFont="1" applyFill="1" applyBorder="1" applyAlignment="1">
      <alignment horizontal="center" vertical="center" wrapText="1"/>
    </xf>
    <xf numFmtId="0" fontId="56" fillId="14" borderId="0" xfId="5" applyFont="1" applyFill="1" applyBorder="1" applyAlignment="1" applyProtection="1">
      <alignment horizontal="center" vertical="center" wrapText="1"/>
      <protection hidden="1"/>
    </xf>
    <xf numFmtId="0" fontId="14" fillId="0" borderId="0" xfId="0" applyFont="1" applyAlignment="1">
      <alignment vertical="center" wrapText="1"/>
    </xf>
    <xf numFmtId="0" fontId="8" fillId="0" borderId="0" xfId="5" applyFont="1" applyFill="1" applyAlignment="1">
      <alignment vertical="center"/>
    </xf>
    <xf numFmtId="0" fontId="26" fillId="2" borderId="0" xfId="0" applyFont="1" applyFill="1" applyAlignment="1">
      <alignment horizontal="justify" vertical="center" wrapText="1"/>
    </xf>
    <xf numFmtId="0" fontId="57" fillId="0" borderId="0" xfId="0" applyFont="1" applyAlignment="1">
      <alignment horizontal="left" vertical="center"/>
    </xf>
    <xf numFmtId="0" fontId="9" fillId="2" borderId="2" xfId="5" applyFont="1" applyFill="1" applyBorder="1" applyAlignment="1">
      <alignment horizontal="center" vertical="center"/>
    </xf>
    <xf numFmtId="167" fontId="48" fillId="7" borderId="1" xfId="0" applyNumberFormat="1" applyFont="1" applyFill="1" applyBorder="1" applyAlignment="1" applyProtection="1">
      <alignment vertical="center"/>
      <protection locked="0"/>
    </xf>
    <xf numFmtId="167" fontId="48" fillId="7" borderId="0" xfId="0" applyNumberFormat="1" applyFont="1" applyFill="1" applyBorder="1" applyAlignment="1" applyProtection="1">
      <alignment vertical="center"/>
      <protection locked="0"/>
    </xf>
    <xf numFmtId="167" fontId="48" fillId="7" borderId="2" xfId="0" applyNumberFormat="1" applyFont="1" applyFill="1" applyBorder="1" applyAlignment="1" applyProtection="1">
      <alignment vertical="center"/>
      <protection locked="0"/>
    </xf>
    <xf numFmtId="0" fontId="54" fillId="2" borderId="0" xfId="5" applyFont="1" applyFill="1"/>
    <xf numFmtId="0" fontId="48" fillId="2" borderId="0" xfId="5" applyFont="1" applyFill="1" applyAlignment="1">
      <alignment horizontal="center"/>
    </xf>
    <xf numFmtId="0" fontId="48" fillId="2" borderId="2" xfId="5" applyFont="1" applyFill="1" applyBorder="1" applyAlignment="1">
      <alignment horizontal="center"/>
    </xf>
    <xf numFmtId="0" fontId="58" fillId="2" borderId="1" xfId="5" applyFont="1" applyFill="1" applyBorder="1" applyAlignment="1" applyProtection="1">
      <alignment vertical="center" wrapText="1"/>
      <protection locked="0"/>
    </xf>
    <xf numFmtId="0" fontId="58" fillId="2" borderId="0" xfId="5" applyFont="1" applyFill="1" applyBorder="1" applyAlignment="1" applyProtection="1">
      <alignment vertical="center" wrapText="1"/>
      <protection locked="0"/>
    </xf>
    <xf numFmtId="165" fontId="48" fillId="2" borderId="0" xfId="3" applyNumberFormat="1" applyFont="1" applyFill="1" applyAlignment="1" applyProtection="1">
      <alignment vertical="center"/>
      <protection locked="0"/>
    </xf>
    <xf numFmtId="165" fontId="48" fillId="2" borderId="0" xfId="3" applyNumberFormat="1" applyFont="1" applyFill="1" applyAlignment="1" applyProtection="1">
      <protection locked="0"/>
    </xf>
    <xf numFmtId="0" fontId="58" fillId="2" borderId="2" xfId="5" applyFont="1" applyFill="1" applyBorder="1" applyAlignment="1" applyProtection="1">
      <alignment vertical="center" wrapText="1"/>
      <protection locked="0"/>
    </xf>
    <xf numFmtId="165" fontId="59" fillId="2" borderId="0" xfId="5" applyNumberFormat="1" applyFont="1" applyFill="1" applyAlignment="1" applyProtection="1">
      <alignment vertical="center"/>
      <protection locked="0"/>
    </xf>
    <xf numFmtId="0" fontId="9" fillId="2" borderId="0" xfId="5" applyFont="1" applyFill="1" applyBorder="1" applyAlignment="1">
      <alignment horizontal="center" vertical="center"/>
    </xf>
    <xf numFmtId="0" fontId="20" fillId="4" borderId="0" xfId="0" applyFont="1" applyFill="1" applyAlignment="1">
      <alignment vertical="center"/>
    </xf>
    <xf numFmtId="0" fontId="17" fillId="0" borderId="0" xfId="0" applyFont="1" applyAlignment="1">
      <alignment horizontal="left" vertical="center" wrapText="1"/>
    </xf>
    <xf numFmtId="0" fontId="26" fillId="0" borderId="0" xfId="0" applyFont="1" applyAlignment="1">
      <alignment vertical="center" wrapText="1"/>
    </xf>
    <xf numFmtId="0" fontId="26" fillId="0" borderId="0" xfId="0" applyFont="1" applyAlignment="1">
      <alignment wrapText="1"/>
    </xf>
    <xf numFmtId="0" fontId="53" fillId="4" borderId="0" xfId="0" applyFont="1" applyFill="1"/>
    <xf numFmtId="0" fontId="0" fillId="4" borderId="0" xfId="0" applyFill="1" applyAlignment="1">
      <alignment vertical="center"/>
    </xf>
    <xf numFmtId="0" fontId="52" fillId="0" borderId="0" xfId="0" applyFont="1" applyAlignment="1">
      <alignment vertical="center" wrapText="1"/>
    </xf>
    <xf numFmtId="0" fontId="3" fillId="7" borderId="12" xfId="5" applyFont="1" applyFill="1" applyBorder="1" applyAlignment="1" applyProtection="1">
      <alignment horizontal="center" vertical="center" wrapText="1"/>
      <protection locked="0"/>
    </xf>
    <xf numFmtId="0" fontId="26" fillId="7" borderId="10" xfId="5" applyFont="1" applyFill="1" applyBorder="1" applyAlignment="1">
      <alignment horizontal="center" vertical="center" wrapText="1"/>
    </xf>
    <xf numFmtId="0" fontId="26" fillId="7" borderId="0" xfId="5" applyFont="1" applyFill="1" applyBorder="1" applyAlignment="1">
      <alignment horizontal="center" vertical="center" wrapText="1"/>
    </xf>
    <xf numFmtId="14" fontId="28" fillId="7" borderId="11" xfId="5" applyNumberFormat="1" applyFont="1" applyFill="1" applyBorder="1" applyAlignment="1">
      <alignment horizontal="center" vertical="center" wrapText="1"/>
    </xf>
    <xf numFmtId="0" fontId="58" fillId="12" borderId="0" xfId="5" applyFont="1" applyFill="1" applyAlignment="1" applyProtection="1">
      <alignment horizontal="center" vertical="center" wrapText="1"/>
      <protection locked="0"/>
    </xf>
    <xf numFmtId="167" fontId="10" fillId="12" borderId="0" xfId="5" applyNumberFormat="1" applyFont="1" applyFill="1" applyAlignment="1" applyProtection="1">
      <alignment horizontal="justify" vertical="center" wrapText="1"/>
      <protection locked="0"/>
    </xf>
    <xf numFmtId="0" fontId="3" fillId="14" borderId="0" xfId="5" applyFont="1" applyFill="1" applyBorder="1" applyAlignment="1" applyProtection="1">
      <alignment horizontal="center" vertical="center" wrapText="1"/>
    </xf>
    <xf numFmtId="0" fontId="3" fillId="14" borderId="0" xfId="5" applyFont="1" applyFill="1" applyBorder="1" applyAlignment="1" applyProtection="1">
      <alignment vertical="center" wrapText="1"/>
    </xf>
    <xf numFmtId="0" fontId="3" fillId="14" borderId="0" xfId="5" applyFont="1" applyFill="1" applyBorder="1" applyAlignment="1" applyProtection="1">
      <alignment horizontal="left" vertical="center" wrapText="1"/>
    </xf>
    <xf numFmtId="3" fontId="30" fillId="7" borderId="12" xfId="5" applyNumberFormat="1" applyFont="1" applyFill="1" applyBorder="1" applyAlignment="1" applyProtection="1">
      <alignment horizontal="center" vertical="center" wrapText="1"/>
      <protection locked="0"/>
    </xf>
    <xf numFmtId="0" fontId="22" fillId="7" borderId="13" xfId="5" applyFont="1" applyFill="1" applyBorder="1" applyAlignment="1">
      <alignment horizontal="center" vertical="center" wrapText="1"/>
    </xf>
    <xf numFmtId="0" fontId="22" fillId="7" borderId="14" xfId="5" applyFont="1" applyFill="1" applyBorder="1" applyAlignment="1">
      <alignment horizontal="center" vertical="center" wrapText="1"/>
    </xf>
    <xf numFmtId="14" fontId="28" fillId="7" borderId="13" xfId="5" applyNumberFormat="1" applyFont="1" applyFill="1" applyBorder="1" applyAlignment="1">
      <alignment horizontal="center" vertical="center" wrapText="1"/>
    </xf>
    <xf numFmtId="0" fontId="26" fillId="7" borderId="14" xfId="5" applyFont="1" applyFill="1" applyBorder="1" applyAlignment="1">
      <alignment horizontal="center" vertical="center" wrapText="1"/>
    </xf>
    <xf numFmtId="0" fontId="30" fillId="7" borderId="13" xfId="5" applyFont="1" applyFill="1" applyBorder="1" applyAlignment="1" applyProtection="1">
      <alignment horizontal="center" vertical="center" wrapText="1"/>
      <protection hidden="1"/>
    </xf>
    <xf numFmtId="165" fontId="42" fillId="2" borderId="12" xfId="3" applyNumberFormat="1" applyFont="1" applyFill="1" applyBorder="1" applyAlignment="1" applyProtection="1">
      <alignment vertical="center" wrapText="1"/>
      <protection locked="0"/>
    </xf>
    <xf numFmtId="165" fontId="9" fillId="9" borderId="12" xfId="3" applyNumberFormat="1" applyFont="1" applyFill="1" applyBorder="1" applyAlignment="1" applyProtection="1">
      <alignment horizontal="center" vertical="center"/>
      <protection locked="0"/>
    </xf>
    <xf numFmtId="165" fontId="42" fillId="2" borderId="14" xfId="3" applyNumberFormat="1" applyFont="1" applyFill="1" applyBorder="1" applyAlignment="1" applyProtection="1">
      <alignment vertical="center" wrapText="1"/>
      <protection locked="0"/>
    </xf>
    <xf numFmtId="165" fontId="8" fillId="9" borderId="12" xfId="5" applyNumberFormat="1" applyFont="1" applyFill="1" applyBorder="1" applyAlignment="1" applyProtection="1">
      <alignment vertical="center"/>
      <protection locked="0"/>
    </xf>
    <xf numFmtId="0" fontId="8" fillId="9" borderId="12" xfId="5" applyFont="1" applyFill="1" applyBorder="1" applyProtection="1">
      <protection locked="0"/>
    </xf>
    <xf numFmtId="0" fontId="8" fillId="9" borderId="0" xfId="5" applyFont="1" applyFill="1" applyProtection="1">
      <protection locked="0"/>
    </xf>
    <xf numFmtId="3" fontId="49" fillId="14" borderId="0" xfId="3" applyNumberFormat="1" applyFont="1" applyFill="1" applyBorder="1" applyAlignment="1" applyProtection="1">
      <alignment vertical="center" wrapText="1"/>
      <protection locked="0"/>
    </xf>
    <xf numFmtId="164" fontId="8" fillId="7" borderId="1" xfId="3" applyFont="1" applyFill="1" applyBorder="1" applyProtection="1">
      <protection locked="0"/>
    </xf>
    <xf numFmtId="164" fontId="8" fillId="7" borderId="0" xfId="3" applyFont="1" applyFill="1" applyBorder="1" applyProtection="1">
      <protection locked="0"/>
    </xf>
    <xf numFmtId="0" fontId="8" fillId="7" borderId="0" xfId="5" applyFont="1" applyFill="1" applyBorder="1" applyProtection="1">
      <protection locked="0"/>
    </xf>
    <xf numFmtId="0" fontId="8" fillId="7" borderId="2" xfId="5" applyFont="1" applyFill="1" applyBorder="1" applyProtection="1">
      <protection locked="0"/>
    </xf>
    <xf numFmtId="164" fontId="8" fillId="7" borderId="2" xfId="3" applyFont="1" applyFill="1" applyBorder="1" applyProtection="1">
      <protection locked="0"/>
    </xf>
    <xf numFmtId="167" fontId="9" fillId="12" borderId="0" xfId="5" applyNumberFormat="1" applyFont="1" applyFill="1" applyAlignment="1" applyProtection="1">
      <alignment horizontal="justify" vertical="center" wrapText="1"/>
      <protection locked="0"/>
    </xf>
    <xf numFmtId="164" fontId="3" fillId="2" borderId="0" xfId="9" applyFont="1" applyFill="1" applyBorder="1" applyAlignment="1" applyProtection="1">
      <alignment horizontal="center" vertical="center" wrapText="1"/>
      <protection locked="0"/>
    </xf>
    <xf numFmtId="0" fontId="3" fillId="7" borderId="12" xfId="5" applyFont="1" applyFill="1" applyBorder="1" applyAlignment="1" applyProtection="1">
      <alignment horizontal="center" vertical="center" wrapText="1"/>
      <protection locked="0"/>
    </xf>
    <xf numFmtId="9" fontId="10" fillId="2" borderId="12" xfId="0" applyNumberFormat="1" applyFont="1" applyFill="1" applyBorder="1" applyAlignment="1">
      <alignment horizontal="center" vertical="center"/>
    </xf>
    <xf numFmtId="165" fontId="7" fillId="2" borderId="0" xfId="0" applyNumberFormat="1" applyFont="1" applyFill="1" applyBorder="1" applyAlignment="1">
      <alignment vertical="center"/>
    </xf>
    <xf numFmtId="9" fontId="3" fillId="2" borderId="0" xfId="0" applyNumberFormat="1" applyFont="1" applyFill="1" applyBorder="1" applyAlignment="1" applyProtection="1">
      <alignment horizontal="center" vertical="center" wrapText="1"/>
      <protection locked="0"/>
    </xf>
    <xf numFmtId="9" fontId="14" fillId="2" borderId="14" xfId="4" applyFont="1" applyFill="1" applyBorder="1" applyAlignment="1">
      <alignment horizontal="center" vertical="center" wrapText="1"/>
    </xf>
    <xf numFmtId="166" fontId="14" fillId="2" borderId="14" xfId="4" applyNumberFormat="1" applyFont="1" applyFill="1" applyBorder="1" applyAlignment="1">
      <alignment horizontal="center" vertical="center" wrapText="1"/>
    </xf>
    <xf numFmtId="14" fontId="3" fillId="2" borderId="14" xfId="0" applyNumberFormat="1" applyFont="1" applyFill="1" applyBorder="1" applyAlignment="1" applyProtection="1">
      <alignment horizontal="center" vertical="center" wrapText="1"/>
      <protection locked="0"/>
    </xf>
    <xf numFmtId="9" fontId="10" fillId="2" borderId="12" xfId="4" applyNumberFormat="1" applyFont="1" applyFill="1" applyBorder="1" applyAlignment="1">
      <alignment horizontal="center" vertical="center"/>
    </xf>
    <xf numFmtId="0" fontId="14" fillId="2" borderId="0" xfId="0" applyFont="1" applyFill="1" applyBorder="1" applyAlignment="1">
      <alignment horizontal="center" vertical="center" wrapText="1"/>
    </xf>
    <xf numFmtId="0" fontId="14" fillId="2" borderId="13" xfId="0" applyFont="1" applyFill="1" applyBorder="1" applyAlignment="1">
      <alignment horizontal="center" vertical="center" wrapText="1"/>
    </xf>
    <xf numFmtId="0" fontId="55" fillId="13" borderId="13" xfId="0" applyFont="1" applyFill="1" applyBorder="1" applyAlignment="1" applyProtection="1">
      <alignment horizontal="left" vertical="center" wrapText="1"/>
      <protection locked="0"/>
    </xf>
    <xf numFmtId="9" fontId="44" fillId="9" borderId="13" xfId="0" applyNumberFormat="1" applyFont="1" applyFill="1" applyBorder="1" applyAlignment="1" applyProtection="1">
      <alignment horizontal="center" vertical="center" wrapText="1"/>
      <protection locked="0"/>
    </xf>
    <xf numFmtId="9" fontId="44" fillId="9" borderId="13" xfId="4" applyFont="1" applyFill="1" applyBorder="1" applyAlignment="1" applyProtection="1">
      <alignment horizontal="center" vertical="center" wrapText="1"/>
      <protection locked="0"/>
    </xf>
    <xf numFmtId="0" fontId="44" fillId="9" borderId="13" xfId="0" applyFont="1" applyFill="1" applyBorder="1" applyAlignment="1">
      <alignment vertical="center" wrapText="1"/>
    </xf>
    <xf numFmtId="166" fontId="44" fillId="9" borderId="13" xfId="0" applyNumberFormat="1" applyFont="1" applyFill="1" applyBorder="1" applyAlignment="1">
      <alignment vertical="center" wrapText="1"/>
    </xf>
    <xf numFmtId="0" fontId="3" fillId="9" borderId="13" xfId="0" applyFont="1" applyFill="1" applyBorder="1"/>
    <xf numFmtId="166" fontId="14" fillId="2" borderId="13" xfId="4" applyNumberFormat="1" applyFont="1" applyFill="1" applyBorder="1" applyAlignment="1">
      <alignment horizontal="center" vertical="center" wrapText="1"/>
    </xf>
    <xf numFmtId="164" fontId="7" fillId="2" borderId="12" xfId="3" applyFont="1" applyFill="1" applyBorder="1" applyAlignment="1">
      <alignment horizontal="center" vertical="center"/>
    </xf>
    <xf numFmtId="9" fontId="44" fillId="13" borderId="12" xfId="4" applyFont="1" applyFill="1" applyBorder="1" applyAlignment="1" applyProtection="1">
      <alignment horizontal="center" vertical="center" wrapText="1"/>
      <protection locked="0"/>
    </xf>
    <xf numFmtId="9" fontId="44" fillId="9" borderId="12" xfId="0" applyNumberFormat="1" applyFont="1" applyFill="1" applyBorder="1" applyAlignment="1">
      <alignment horizontal="center" vertical="center" wrapText="1"/>
    </xf>
    <xf numFmtId="9" fontId="3" fillId="2" borderId="0" xfId="4" applyFont="1" applyFill="1" applyBorder="1" applyAlignment="1">
      <alignment horizontal="justify" vertical="center" wrapText="1"/>
    </xf>
    <xf numFmtId="9" fontId="1" fillId="2" borderId="14" xfId="10" applyNumberFormat="1" applyFill="1" applyBorder="1" applyAlignment="1" applyProtection="1">
      <alignment horizontal="center" vertical="center"/>
      <protection locked="0"/>
    </xf>
    <xf numFmtId="9" fontId="1" fillId="2" borderId="0" xfId="10" applyNumberFormat="1" applyFill="1" applyBorder="1" applyAlignment="1" applyProtection="1">
      <alignment horizontal="center" vertical="center"/>
      <protection locked="0"/>
    </xf>
    <xf numFmtId="9" fontId="1" fillId="2" borderId="13" xfId="10" applyNumberFormat="1" applyFill="1" applyBorder="1" applyAlignment="1" applyProtection="1">
      <alignment horizontal="center" vertical="center"/>
      <protection locked="0"/>
    </xf>
    <xf numFmtId="9" fontId="44" fillId="13" borderId="13" xfId="0" applyNumberFormat="1" applyFont="1" applyFill="1" applyBorder="1" applyAlignment="1">
      <alignment horizontal="center" vertical="center" wrapText="1"/>
    </xf>
    <xf numFmtId="49" fontId="0" fillId="0" borderId="0" xfId="0" applyNumberFormat="1" applyAlignment="1">
      <alignment horizontal="left" vertical="center"/>
    </xf>
    <xf numFmtId="0" fontId="8" fillId="2" borderId="0" xfId="0" applyFont="1" applyFill="1" applyBorder="1" applyAlignment="1" applyProtection="1">
      <alignment horizontal="justify" vertical="center" wrapText="1"/>
      <protection locked="0"/>
    </xf>
    <xf numFmtId="0" fontId="33" fillId="2" borderId="0" xfId="0" applyFont="1" applyFill="1" applyBorder="1" applyAlignment="1">
      <alignment horizontal="left" vertical="center" wrapText="1"/>
    </xf>
    <xf numFmtId="0" fontId="48" fillId="2" borderId="0" xfId="0" applyFont="1" applyFill="1" applyBorder="1" applyAlignment="1" applyProtection="1">
      <alignment horizontal="justify" vertical="center" wrapText="1"/>
      <protection locked="0"/>
    </xf>
    <xf numFmtId="0" fontId="3" fillId="7" borderId="14" xfId="0" applyFont="1" applyFill="1" applyBorder="1" applyAlignment="1">
      <alignment horizontal="center"/>
    </xf>
    <xf numFmtId="0" fontId="3" fillId="7" borderId="0" xfId="0" applyFont="1" applyFill="1" applyBorder="1" applyAlignment="1">
      <alignment horizontal="center"/>
    </xf>
    <xf numFmtId="0" fontId="3" fillId="7" borderId="13" xfId="0" applyFont="1" applyFill="1" applyBorder="1" applyAlignment="1">
      <alignment horizontal="center"/>
    </xf>
    <xf numFmtId="0" fontId="4" fillId="7" borderId="14" xfId="0" applyFont="1" applyFill="1" applyBorder="1" applyAlignment="1">
      <alignment horizontal="center" vertical="center" wrapText="1"/>
    </xf>
    <xf numFmtId="0" fontId="4" fillId="7" borderId="0" xfId="0" applyFont="1" applyFill="1" applyBorder="1" applyAlignment="1">
      <alignment horizontal="center" vertical="center" wrapText="1"/>
    </xf>
    <xf numFmtId="0" fontId="6" fillId="7" borderId="13" xfId="0" applyFont="1" applyFill="1" applyBorder="1" applyAlignment="1">
      <alignment horizontal="center" vertical="center" wrapText="1"/>
    </xf>
    <xf numFmtId="0" fontId="30" fillId="8" borderId="0" xfId="5" applyFont="1" applyFill="1" applyBorder="1" applyAlignment="1" applyProtection="1">
      <alignment horizontal="left" vertical="center" wrapText="1"/>
      <protection hidden="1"/>
    </xf>
    <xf numFmtId="0" fontId="3" fillId="7" borderId="12" xfId="5" applyFont="1" applyFill="1" applyBorder="1" applyAlignment="1" applyProtection="1">
      <alignment horizontal="justify" vertical="center" wrapText="1"/>
      <protection locked="0"/>
    </xf>
    <xf numFmtId="0" fontId="31" fillId="8" borderId="0" xfId="5" applyFont="1" applyFill="1" applyBorder="1" applyAlignment="1" applyProtection="1">
      <alignment horizontal="left" wrapText="1"/>
      <protection locked="0"/>
    </xf>
    <xf numFmtId="0" fontId="31" fillId="8" borderId="0" xfId="5" applyFont="1" applyFill="1" applyBorder="1" applyAlignment="1" applyProtection="1">
      <alignment horizontal="left" vertical="center" wrapText="1"/>
      <protection locked="0"/>
    </xf>
    <xf numFmtId="0" fontId="30" fillId="2" borderId="13" xfId="5" applyFont="1" applyFill="1" applyBorder="1" applyAlignment="1" applyProtection="1">
      <alignment horizontal="left" wrapText="1"/>
      <protection hidden="1"/>
    </xf>
    <xf numFmtId="165" fontId="3" fillId="7" borderId="0" xfId="3" applyNumberFormat="1" applyFont="1" applyFill="1" applyBorder="1" applyAlignment="1" applyProtection="1">
      <alignment horizontal="right" vertical="center" wrapText="1"/>
      <protection locked="0"/>
    </xf>
    <xf numFmtId="0" fontId="30" fillId="2" borderId="13" xfId="5" applyFont="1" applyFill="1" applyBorder="1" applyAlignment="1" applyProtection="1">
      <alignment horizontal="center" vertical="center" wrapText="1"/>
      <protection hidden="1"/>
    </xf>
    <xf numFmtId="0" fontId="3" fillId="7" borderId="12" xfId="5" applyFont="1" applyFill="1" applyBorder="1" applyAlignment="1" applyProtection="1">
      <alignment horizontal="center" vertical="center" wrapText="1"/>
      <protection locked="0"/>
    </xf>
    <xf numFmtId="0" fontId="29" fillId="2" borderId="0" xfId="5" applyFont="1" applyFill="1" applyBorder="1" applyAlignment="1">
      <alignment horizontal="left" vertical="center" wrapText="1"/>
    </xf>
    <xf numFmtId="0" fontId="30" fillId="2" borderId="13" xfId="5" applyFont="1" applyFill="1" applyBorder="1" applyAlignment="1" applyProtection="1">
      <alignment horizontal="left" vertical="center" wrapText="1"/>
      <protection hidden="1"/>
    </xf>
    <xf numFmtId="0" fontId="3" fillId="7" borderId="12" xfId="5" applyFont="1" applyFill="1" applyBorder="1" applyAlignment="1" applyProtection="1">
      <alignment horizontal="left" vertical="center" wrapText="1"/>
    </xf>
    <xf numFmtId="0" fontId="30" fillId="2" borderId="12" xfId="5" applyFont="1" applyFill="1" applyBorder="1" applyAlignment="1" applyProtection="1">
      <alignment horizontal="left" vertical="center" wrapText="1"/>
      <protection hidden="1"/>
    </xf>
    <xf numFmtId="0" fontId="3" fillId="7" borderId="12" xfId="5" applyFont="1" applyFill="1" applyBorder="1" applyAlignment="1" applyProtection="1">
      <alignment horizontal="left" vertical="center" wrapText="1"/>
      <protection locked="0"/>
    </xf>
    <xf numFmtId="0" fontId="29" fillId="2" borderId="0" xfId="5" applyFont="1" applyFill="1" applyBorder="1" applyAlignment="1" applyProtection="1">
      <alignment horizontal="left" vertical="center" wrapText="1"/>
    </xf>
    <xf numFmtId="165" fontId="3" fillId="7" borderId="12" xfId="3" applyNumberFormat="1" applyFont="1" applyFill="1" applyBorder="1" applyAlignment="1" applyProtection="1">
      <alignment horizontal="right" vertical="center" wrapText="1"/>
      <protection locked="0"/>
    </xf>
    <xf numFmtId="0" fontId="3" fillId="7" borderId="14" xfId="5" applyFont="1" applyFill="1" applyBorder="1" applyAlignment="1" applyProtection="1">
      <alignment horizontal="left" vertical="center" wrapText="1"/>
    </xf>
    <xf numFmtId="0" fontId="3" fillId="7" borderId="0" xfId="5" applyFont="1" applyFill="1" applyBorder="1" applyAlignment="1" applyProtection="1">
      <alignment horizontal="left" vertical="center" wrapText="1"/>
    </xf>
    <xf numFmtId="0" fontId="3" fillId="7" borderId="13" xfId="5" applyFont="1" applyFill="1" applyBorder="1" applyAlignment="1" applyProtection="1">
      <alignment horizontal="left" vertical="center" wrapText="1"/>
    </xf>
    <xf numFmtId="0" fontId="4" fillId="7" borderId="10" xfId="5" applyFont="1" applyFill="1" applyBorder="1" applyAlignment="1">
      <alignment horizontal="center" vertical="center"/>
    </xf>
    <xf numFmtId="0" fontId="4" fillId="7" borderId="0" xfId="5" applyFont="1" applyFill="1" applyBorder="1" applyAlignment="1">
      <alignment horizontal="center" vertical="center"/>
    </xf>
    <xf numFmtId="0" fontId="30" fillId="2" borderId="0" xfId="5" applyFont="1" applyFill="1" applyBorder="1" applyAlignment="1" applyProtection="1">
      <alignment horizontal="left" vertical="center" wrapText="1"/>
      <protection hidden="1"/>
    </xf>
    <xf numFmtId="0" fontId="30" fillId="2" borderId="14" xfId="5" applyFont="1" applyFill="1" applyBorder="1" applyAlignment="1" applyProtection="1">
      <alignment horizontal="left" wrapText="1"/>
      <protection hidden="1"/>
    </xf>
    <xf numFmtId="0" fontId="54" fillId="7" borderId="14" xfId="5" applyFont="1" applyFill="1" applyBorder="1" applyAlignment="1" applyProtection="1">
      <alignment horizontal="left" vertical="center" wrapText="1"/>
      <protection hidden="1"/>
    </xf>
    <xf numFmtId="0" fontId="54" fillId="7" borderId="0" xfId="5" applyFont="1" applyFill="1" applyBorder="1" applyAlignment="1" applyProtection="1">
      <alignment horizontal="left" vertical="center" wrapText="1"/>
      <protection hidden="1"/>
    </xf>
    <xf numFmtId="0" fontId="54" fillId="7" borderId="13" xfId="5" applyFont="1" applyFill="1" applyBorder="1" applyAlignment="1" applyProtection="1">
      <alignment horizontal="left" vertical="center" wrapText="1"/>
      <protection hidden="1"/>
    </xf>
    <xf numFmtId="0" fontId="30" fillId="2" borderId="0" xfId="5" applyFont="1" applyFill="1" applyBorder="1" applyAlignment="1" applyProtection="1">
      <alignment horizontal="left" wrapText="1"/>
      <protection hidden="1"/>
    </xf>
    <xf numFmtId="0" fontId="6" fillId="7" borderId="11" xfId="5" applyFont="1" applyFill="1" applyBorder="1" applyAlignment="1">
      <alignment horizontal="center" vertical="center"/>
    </xf>
    <xf numFmtId="0" fontId="39" fillId="7" borderId="14" xfId="5" applyFont="1" applyFill="1" applyBorder="1" applyAlignment="1" applyProtection="1">
      <alignment horizontal="left" vertical="center" wrapText="1"/>
      <protection hidden="1"/>
    </xf>
    <xf numFmtId="0" fontId="39" fillId="7" borderId="0" xfId="5" applyFont="1" applyFill="1" applyBorder="1" applyAlignment="1" applyProtection="1">
      <alignment horizontal="left" vertical="center" wrapText="1"/>
      <protection hidden="1"/>
    </xf>
    <xf numFmtId="0" fontId="39" fillId="7" borderId="13" xfId="5" applyFont="1" applyFill="1" applyBorder="1" applyAlignment="1" applyProtection="1">
      <alignment horizontal="left" vertical="center" wrapText="1"/>
      <protection hidden="1"/>
    </xf>
    <xf numFmtId="0" fontId="3" fillId="7" borderId="14" xfId="5" applyFont="1" applyFill="1" applyBorder="1" applyAlignment="1" applyProtection="1">
      <alignment horizontal="justify" vertical="center" wrapText="1"/>
    </xf>
    <xf numFmtId="0" fontId="3" fillId="7" borderId="0" xfId="5" applyFont="1" applyFill="1" applyBorder="1" applyAlignment="1" applyProtection="1">
      <alignment horizontal="justify" vertical="center" wrapText="1"/>
    </xf>
    <xf numFmtId="0" fontId="3" fillId="7" borderId="13" xfId="5" applyFont="1" applyFill="1" applyBorder="1" applyAlignment="1" applyProtection="1">
      <alignment horizontal="justify" vertical="center" wrapText="1"/>
    </xf>
    <xf numFmtId="0" fontId="42" fillId="7" borderId="14" xfId="5" applyFont="1" applyFill="1" applyBorder="1" applyAlignment="1" applyProtection="1">
      <alignment horizontal="justify" vertical="center" wrapText="1"/>
      <protection locked="0" hidden="1"/>
    </xf>
    <xf numFmtId="0" fontId="42" fillId="7" borderId="0" xfId="5" applyFont="1" applyFill="1" applyBorder="1" applyAlignment="1" applyProtection="1">
      <alignment horizontal="justify" vertical="center" wrapText="1"/>
      <protection locked="0" hidden="1"/>
    </xf>
    <xf numFmtId="0" fontId="42" fillId="7" borderId="13" xfId="5" applyFont="1" applyFill="1" applyBorder="1" applyAlignment="1" applyProtection="1">
      <alignment horizontal="justify" vertical="center" wrapText="1"/>
      <protection locked="0" hidden="1"/>
    </xf>
    <xf numFmtId="0" fontId="29" fillId="8" borderId="0" xfId="5" applyFont="1" applyFill="1" applyBorder="1" applyAlignment="1" applyProtection="1">
      <alignment horizontal="left" vertical="center" wrapText="1"/>
    </xf>
    <xf numFmtId="165" fontId="12" fillId="2" borderId="15" xfId="5" applyNumberFormat="1" applyFont="1" applyFill="1" applyBorder="1" applyAlignment="1" applyProtection="1">
      <alignment horizontal="left" vertical="center"/>
    </xf>
    <xf numFmtId="0" fontId="12" fillId="2" borderId="12" xfId="5" applyFont="1" applyFill="1" applyBorder="1" applyAlignment="1" applyProtection="1">
      <alignment horizontal="left" vertical="center"/>
    </xf>
    <xf numFmtId="0" fontId="12" fillId="2" borderId="16" xfId="5" applyFont="1" applyFill="1" applyBorder="1" applyAlignment="1" applyProtection="1">
      <alignment horizontal="left" vertical="center"/>
    </xf>
    <xf numFmtId="165" fontId="3" fillId="2" borderId="0" xfId="9" applyNumberFormat="1" applyFont="1" applyFill="1" applyBorder="1" applyAlignment="1" applyProtection="1">
      <alignment horizontal="center" vertical="center" wrapText="1"/>
      <protection locked="0"/>
    </xf>
    <xf numFmtId="165" fontId="3" fillId="2" borderId="13" xfId="9" applyNumberFormat="1" applyFont="1" applyFill="1" applyBorder="1" applyAlignment="1" applyProtection="1">
      <alignment horizontal="center" vertical="center" wrapText="1"/>
      <protection locked="0"/>
    </xf>
    <xf numFmtId="9" fontId="3" fillId="2" borderId="14" xfId="0" applyNumberFormat="1" applyFont="1" applyFill="1" applyBorder="1" applyAlignment="1" applyProtection="1">
      <alignment horizontal="center" vertical="center" wrapText="1"/>
      <protection locked="0"/>
    </xf>
    <xf numFmtId="9" fontId="3" fillId="2" borderId="0" xfId="0" applyNumberFormat="1" applyFont="1" applyFill="1" applyBorder="1" applyAlignment="1" applyProtection="1">
      <alignment horizontal="center" vertical="center" wrapText="1"/>
      <protection locked="0"/>
    </xf>
    <xf numFmtId="9" fontId="3" fillId="2" borderId="13" xfId="0" applyNumberFormat="1" applyFont="1" applyFill="1" applyBorder="1" applyAlignment="1" applyProtection="1">
      <alignment horizontal="center" vertical="center" wrapText="1"/>
      <protection locked="0"/>
    </xf>
    <xf numFmtId="165" fontId="3" fillId="2" borderId="14" xfId="9" applyNumberFormat="1" applyFont="1" applyFill="1" applyBorder="1" applyAlignment="1" applyProtection="1">
      <alignment horizontal="center" vertical="center" wrapText="1"/>
      <protection locked="0"/>
    </xf>
    <xf numFmtId="0" fontId="34" fillId="7" borderId="10" xfId="5" applyFont="1" applyFill="1" applyBorder="1" applyAlignment="1">
      <alignment horizontal="center" vertical="center"/>
    </xf>
    <xf numFmtId="0" fontId="34" fillId="7" borderId="0" xfId="5" applyFont="1" applyFill="1" applyBorder="1" applyAlignment="1">
      <alignment horizontal="center" vertical="center"/>
    </xf>
    <xf numFmtId="0" fontId="5" fillId="2" borderId="10" xfId="0" applyFont="1" applyFill="1" applyBorder="1" applyAlignment="1" applyProtection="1">
      <alignment horizontal="center" vertical="center"/>
      <protection locked="0"/>
    </xf>
    <xf numFmtId="0" fontId="55" fillId="9" borderId="12" xfId="0" applyFont="1" applyFill="1" applyBorder="1" applyAlignment="1" applyProtection="1">
      <alignment horizontal="left" vertical="center" wrapText="1"/>
      <protection locked="0"/>
    </xf>
    <xf numFmtId="9" fontId="44" fillId="9" borderId="12" xfId="0" applyNumberFormat="1" applyFont="1" applyFill="1" applyBorder="1" applyAlignment="1" applyProtection="1">
      <alignment horizontal="center" vertical="center" wrapText="1"/>
      <protection locked="0"/>
    </xf>
    <xf numFmtId="0" fontId="33" fillId="14" borderId="0" xfId="0" applyFont="1" applyFill="1" applyBorder="1" applyAlignment="1" applyProtection="1">
      <alignment horizontal="center" vertical="center" wrapText="1"/>
    </xf>
    <xf numFmtId="0" fontId="56" fillId="14" borderId="0" xfId="5" applyFont="1" applyFill="1" applyBorder="1" applyAlignment="1" applyProtection="1">
      <alignment horizontal="center" vertical="center" wrapText="1"/>
      <protection hidden="1"/>
    </xf>
    <xf numFmtId="0" fontId="4" fillId="14" borderId="0" xfId="0" applyFont="1" applyFill="1" applyBorder="1" applyAlignment="1" applyProtection="1">
      <alignment horizontal="center" vertical="center" wrapText="1"/>
    </xf>
    <xf numFmtId="164" fontId="3" fillId="2" borderId="0" xfId="9" applyFont="1" applyFill="1" applyBorder="1" applyAlignment="1">
      <alignment horizontal="center" vertical="center"/>
    </xf>
    <xf numFmtId="165" fontId="3" fillId="2" borderId="0" xfId="9" applyNumberFormat="1" applyFont="1" applyFill="1" applyBorder="1" applyAlignment="1">
      <alignment horizontal="center" vertical="center"/>
    </xf>
    <xf numFmtId="9" fontId="10" fillId="2" borderId="12" xfId="0" applyNumberFormat="1" applyFont="1" applyFill="1" applyBorder="1" applyAlignment="1">
      <alignment horizontal="center" vertical="center"/>
    </xf>
    <xf numFmtId="9" fontId="10" fillId="2" borderId="13" xfId="0" applyNumberFormat="1" applyFont="1" applyFill="1" applyBorder="1" applyAlignment="1">
      <alignment horizontal="center" vertical="center"/>
    </xf>
    <xf numFmtId="9" fontId="44" fillId="13" borderId="12" xfId="0" applyNumberFormat="1" applyFont="1" applyFill="1" applyBorder="1" applyAlignment="1" applyProtection="1">
      <alignment horizontal="center" vertical="center" wrapText="1"/>
      <protection locked="0"/>
    </xf>
    <xf numFmtId="0" fontId="55" fillId="13" borderId="13" xfId="0" applyFont="1" applyFill="1" applyBorder="1" applyAlignment="1" applyProtection="1">
      <alignment horizontal="left" vertical="center" wrapText="1"/>
      <protection locked="0"/>
    </xf>
    <xf numFmtId="0" fontId="55" fillId="9" borderId="13" xfId="0" applyFont="1" applyFill="1" applyBorder="1" applyAlignment="1" applyProtection="1">
      <alignment horizontal="left" vertical="center" wrapText="1"/>
      <protection locked="0"/>
    </xf>
    <xf numFmtId="9" fontId="44" fillId="9" borderId="13" xfId="0" applyNumberFormat="1" applyFont="1" applyFill="1" applyBorder="1" applyAlignment="1" applyProtection="1">
      <alignment horizontal="center" vertical="center" wrapText="1"/>
      <protection locked="0"/>
    </xf>
    <xf numFmtId="9" fontId="45" fillId="2" borderId="0" xfId="0" applyNumberFormat="1" applyFont="1" applyFill="1" applyBorder="1" applyAlignment="1" applyProtection="1">
      <alignment vertical="center" wrapText="1"/>
      <protection locked="0"/>
    </xf>
    <xf numFmtId="3" fontId="47" fillId="2" borderId="0" xfId="0" applyNumberFormat="1" applyFont="1" applyFill="1" applyBorder="1" applyAlignment="1" applyProtection="1">
      <alignment horizontal="center" vertical="center"/>
      <protection locked="0"/>
    </xf>
    <xf numFmtId="165" fontId="7" fillId="2" borderId="0" xfId="0" applyNumberFormat="1" applyFont="1" applyFill="1" applyBorder="1" applyAlignment="1" applyProtection="1">
      <alignment horizontal="center" vertical="center"/>
      <protection locked="0"/>
    </xf>
    <xf numFmtId="0" fontId="11" fillId="2" borderId="0" xfId="0" applyFont="1" applyFill="1" applyBorder="1" applyAlignment="1">
      <alignment horizontal="center" vertical="center" wrapText="1"/>
    </xf>
    <xf numFmtId="0" fontId="55" fillId="15" borderId="13" xfId="0" applyFont="1" applyFill="1" applyBorder="1" applyAlignment="1" applyProtection="1">
      <alignment horizontal="left" vertical="center" wrapText="1"/>
      <protection locked="0"/>
    </xf>
    <xf numFmtId="0" fontId="44" fillId="15" borderId="13" xfId="0" applyFont="1" applyFill="1" applyBorder="1" applyAlignment="1" applyProtection="1">
      <alignment horizontal="center" vertical="center" wrapText="1"/>
      <protection locked="0"/>
    </xf>
    <xf numFmtId="0" fontId="13" fillId="2" borderId="0" xfId="0" applyFont="1" applyFill="1" applyBorder="1" applyAlignment="1">
      <alignment horizontal="center" vertical="center" wrapText="1"/>
    </xf>
    <xf numFmtId="0" fontId="11" fillId="14" borderId="0" xfId="0" applyFont="1" applyFill="1" applyBorder="1" applyAlignment="1" applyProtection="1">
      <alignment horizontal="center" vertical="center" wrapText="1"/>
    </xf>
    <xf numFmtId="0" fontId="3" fillId="2" borderId="14" xfId="0" applyFont="1" applyFill="1" applyBorder="1" applyAlignment="1" applyProtection="1">
      <alignment horizontal="center" vertical="center" wrapText="1"/>
      <protection locked="0"/>
    </xf>
    <xf numFmtId="0" fontId="3" fillId="2" borderId="13" xfId="0" applyFont="1" applyFill="1" applyBorder="1" applyAlignment="1" applyProtection="1">
      <alignment horizontal="center" vertical="center" wrapText="1"/>
      <protection locked="0"/>
    </xf>
    <xf numFmtId="9" fontId="45" fillId="2" borderId="0" xfId="0" applyNumberFormat="1" applyFont="1" applyFill="1" applyBorder="1" applyAlignment="1" applyProtection="1">
      <alignment horizontal="center" vertical="center" wrapText="1"/>
      <protection locked="0"/>
    </xf>
    <xf numFmtId="0" fontId="14" fillId="2" borderId="14" xfId="0" applyFont="1" applyFill="1" applyBorder="1" applyAlignment="1">
      <alignment horizontal="center" vertical="center" wrapText="1"/>
    </xf>
    <xf numFmtId="0" fontId="14" fillId="2" borderId="0" xfId="0" applyFont="1" applyFill="1" applyBorder="1" applyAlignment="1">
      <alignment horizontal="center" vertical="center" wrapText="1"/>
    </xf>
    <xf numFmtId="9" fontId="3" fillId="12" borderId="12" xfId="5" applyNumberFormat="1" applyFont="1" applyFill="1" applyBorder="1" applyAlignment="1" applyProtection="1">
      <alignment horizontal="left" vertical="center" wrapText="1"/>
      <protection locked="0"/>
    </xf>
    <xf numFmtId="0" fontId="3" fillId="12" borderId="12" xfId="5" applyFont="1" applyFill="1" applyBorder="1" applyAlignment="1" applyProtection="1">
      <alignment horizontal="left" vertical="center" wrapText="1"/>
      <protection locked="0"/>
    </xf>
    <xf numFmtId="0" fontId="58" fillId="2" borderId="0" xfId="5" applyFont="1" applyFill="1" applyAlignment="1">
      <alignment horizontal="left" vertical="center"/>
    </xf>
    <xf numFmtId="0" fontId="19" fillId="9" borderId="12" xfId="5" applyFont="1" applyFill="1" applyBorder="1" applyAlignment="1" applyProtection="1">
      <alignment horizontal="left" vertical="center" wrapText="1"/>
      <protection locked="0"/>
    </xf>
    <xf numFmtId="0" fontId="10" fillId="14" borderId="0" xfId="5" applyFont="1" applyFill="1" applyBorder="1" applyAlignment="1" applyProtection="1">
      <alignment horizontal="center" vertical="center" wrapText="1"/>
    </xf>
    <xf numFmtId="0" fontId="49" fillId="2" borderId="0" xfId="5" applyFont="1" applyFill="1" applyAlignment="1">
      <alignment horizontal="center" vertical="center"/>
    </xf>
    <xf numFmtId="0" fontId="30" fillId="7" borderId="12" xfId="5" applyFont="1" applyFill="1" applyBorder="1" applyAlignment="1" applyProtection="1">
      <alignment horizontal="center" vertical="center" wrapText="1"/>
      <protection hidden="1"/>
    </xf>
    <xf numFmtId="0" fontId="30" fillId="7" borderId="12" xfId="5" applyFont="1" applyFill="1" applyBorder="1" applyAlignment="1" applyProtection="1">
      <alignment horizontal="center" vertical="center" wrapText="1"/>
      <protection locked="0" hidden="1"/>
    </xf>
    <xf numFmtId="0" fontId="19" fillId="9" borderId="12" xfId="5" applyFont="1" applyFill="1" applyBorder="1" applyAlignment="1" applyProtection="1">
      <alignment horizontal="left" vertical="center" wrapText="1"/>
      <protection locked="0" hidden="1"/>
    </xf>
    <xf numFmtId="9" fontId="3" fillId="12" borderId="12" xfId="5" applyNumberFormat="1" applyFont="1" applyFill="1" applyBorder="1" applyAlignment="1" applyProtection="1">
      <alignment horizontal="justify" vertical="center" wrapText="1"/>
      <protection locked="0"/>
    </xf>
    <xf numFmtId="0" fontId="3" fillId="12" borderId="12" xfId="5" applyFont="1" applyFill="1" applyBorder="1" applyAlignment="1" applyProtection="1">
      <alignment horizontal="justify" vertical="center" wrapText="1"/>
      <protection locked="0"/>
    </xf>
    <xf numFmtId="165" fontId="42" fillId="2" borderId="14" xfId="3" applyNumberFormat="1" applyFont="1" applyFill="1" applyBorder="1" applyAlignment="1" applyProtection="1">
      <alignment horizontal="center" vertical="center" wrapText="1"/>
      <protection locked="0"/>
    </xf>
    <xf numFmtId="165" fontId="42" fillId="2" borderId="0" xfId="3" applyNumberFormat="1" applyFont="1" applyFill="1" applyBorder="1" applyAlignment="1" applyProtection="1">
      <alignment horizontal="center" vertical="center" wrapText="1"/>
      <protection locked="0"/>
    </xf>
    <xf numFmtId="165" fontId="42" fillId="2" borderId="13" xfId="3" applyNumberFormat="1" applyFont="1" applyFill="1" applyBorder="1" applyAlignment="1" applyProtection="1">
      <alignment horizontal="center" vertical="center" wrapText="1"/>
      <protection locked="0"/>
    </xf>
    <xf numFmtId="14" fontId="30" fillId="7" borderId="12" xfId="5" applyNumberFormat="1" applyFont="1" applyFill="1" applyBorder="1" applyAlignment="1" applyProtection="1">
      <alignment horizontal="center" vertical="center" wrapText="1"/>
      <protection locked="0" hidden="1"/>
    </xf>
    <xf numFmtId="0" fontId="30" fillId="10" borderId="13" xfId="5" applyFont="1" applyFill="1" applyBorder="1" applyAlignment="1" applyProtection="1">
      <alignment horizontal="left" vertical="center" wrapText="1"/>
      <protection hidden="1"/>
    </xf>
  </cellXfs>
  <cellStyles count="14">
    <cellStyle name="Millares 2" xfId="13"/>
    <cellStyle name="Moneda" xfId="3" builtinId="4"/>
    <cellStyle name="Moneda 2" xfId="9"/>
    <cellStyle name="Moneda 3" xfId="11"/>
    <cellStyle name="Normal" xfId="0" builtinId="0"/>
    <cellStyle name="Normal 2" xfId="5"/>
    <cellStyle name="Normal 2 2" xfId="1"/>
    <cellStyle name="Normal 3" xfId="2"/>
    <cellStyle name="Normal 4" xfId="10"/>
    <cellStyle name="Porcentaje" xfId="4" builtinId="5"/>
    <cellStyle name="Porcentaje 2" xfId="6"/>
    <cellStyle name="Porcentaje 2 2" xfId="12"/>
    <cellStyle name="Porcentaje 3" xfId="8"/>
    <cellStyle name="Porcentual 2" xfId="7"/>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479046</xdr:colOff>
      <xdr:row>1</xdr:row>
      <xdr:rowOff>23532</xdr:rowOff>
    </xdr:from>
    <xdr:to>
      <xdr:col>1</xdr:col>
      <xdr:colOff>1535203</xdr:colOff>
      <xdr:row>3</xdr:row>
      <xdr:rowOff>342897</xdr:rowOff>
    </xdr:to>
    <xdr:pic>
      <xdr:nvPicPr>
        <xdr:cNvPr id="2" name="2 Imagen"/>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2311" y="180414"/>
          <a:ext cx="1056157" cy="10141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554749</xdr:colOff>
      <xdr:row>1</xdr:row>
      <xdr:rowOff>41464</xdr:rowOff>
    </xdr:from>
    <xdr:to>
      <xdr:col>1</xdr:col>
      <xdr:colOff>1671975</xdr:colOff>
      <xdr:row>3</xdr:row>
      <xdr:rowOff>332656</xdr:rowOff>
    </xdr:to>
    <xdr:pic>
      <xdr:nvPicPr>
        <xdr:cNvPr id="2" name="Imagen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71980" y="173349"/>
          <a:ext cx="1117226" cy="10971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675461</xdr:colOff>
      <xdr:row>1</xdr:row>
      <xdr:rowOff>91739</xdr:rowOff>
    </xdr:from>
    <xdr:to>
      <xdr:col>1</xdr:col>
      <xdr:colOff>1799194</xdr:colOff>
      <xdr:row>3</xdr:row>
      <xdr:rowOff>309847</xdr:rowOff>
    </xdr:to>
    <xdr:pic>
      <xdr:nvPicPr>
        <xdr:cNvPr id="4" name="Imagen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76314" y="259827"/>
          <a:ext cx="1123733" cy="10697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293488</xdr:colOff>
      <xdr:row>1</xdr:row>
      <xdr:rowOff>63875</xdr:rowOff>
    </xdr:from>
    <xdr:to>
      <xdr:col>2</xdr:col>
      <xdr:colOff>1066000</xdr:colOff>
      <xdr:row>3</xdr:row>
      <xdr:rowOff>323605</xdr:rowOff>
    </xdr:to>
    <xdr:pic>
      <xdr:nvPicPr>
        <xdr:cNvPr id="2" name="Imagen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9905" y="201458"/>
          <a:ext cx="1121762" cy="10852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386929</xdr:colOff>
      <xdr:row>1</xdr:row>
      <xdr:rowOff>55072</xdr:rowOff>
    </xdr:from>
    <xdr:to>
      <xdr:col>2</xdr:col>
      <xdr:colOff>1055119</xdr:colOff>
      <xdr:row>3</xdr:row>
      <xdr:rowOff>346264</xdr:rowOff>
    </xdr:to>
    <xdr:pic>
      <xdr:nvPicPr>
        <xdr:cNvPr id="2" name="Imagen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3346" y="139739"/>
          <a:ext cx="1112690" cy="1095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Proyectos%20de%20Inversion\12.%20PROYECTOS%20DE%20INVERSI&#211;N%20BMT%202018\VIGENCIA%202018-%20INDICADORES\03.%20Proyecto%201166_Consolidaci&#243;n%20de%20la%20Gesti&#243;n%20Publica\1%20Trimestre\07.%20TIC\03.%20SEC-FT-20%20Ejecucion%20Mantenimientos%20RAB.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Proyectos%20de%20Inversion\12.%20PROYECTOS%20DE%20INVERSI&#211;N%20BMT%202018\05.%20Oficina%20Asesora%20de%20Planeacion\01.%20OAP%20A%20MARZO%2031%202018\Plan%20de%20Accion%20OAP%2031-03-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FORMATO"/>
      <sheetName val="Listas"/>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FORMATO"/>
      <sheetName val="listas"/>
    </sheetNames>
    <sheetDataSet>
      <sheetData sheetId="0"/>
      <sheetData sheetId="1"/>
      <sheetData sheetId="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315"/>
  <sheetViews>
    <sheetView topLeftCell="B146" zoomScale="85" zoomScaleNormal="85" workbookViewId="0">
      <selection activeCell="E158" sqref="E158:E166"/>
    </sheetView>
  </sheetViews>
  <sheetFormatPr baseColWidth="10" defaultRowHeight="12.75" x14ac:dyDescent="0.2"/>
  <cols>
    <col min="1" max="1" width="54.5703125" customWidth="1"/>
    <col min="2" max="2" width="82.28515625" customWidth="1"/>
    <col min="3" max="3" width="82.7109375" customWidth="1"/>
    <col min="4" max="4" width="18.5703125" customWidth="1"/>
    <col min="5" max="6" width="8.42578125" customWidth="1"/>
    <col min="7" max="7" width="10.7109375" customWidth="1"/>
    <col min="8" max="11" width="8.42578125" customWidth="1"/>
    <col min="12" max="12" width="10.140625" customWidth="1"/>
    <col min="13" max="18" width="8.42578125" customWidth="1"/>
  </cols>
  <sheetData>
    <row r="2" spans="1:5" x14ac:dyDescent="0.2">
      <c r="A2" s="228"/>
      <c r="B2" s="229" t="s">
        <v>548</v>
      </c>
    </row>
    <row r="3" spans="1:5" x14ac:dyDescent="0.2">
      <c r="B3" s="8" t="s">
        <v>129</v>
      </c>
    </row>
    <row r="4" spans="1:5" x14ac:dyDescent="0.2">
      <c r="B4" s="8" t="s">
        <v>130</v>
      </c>
    </row>
    <row r="5" spans="1:5" x14ac:dyDescent="0.2">
      <c r="B5" s="8" t="s">
        <v>131</v>
      </c>
    </row>
    <row r="6" spans="1:5" ht="19.5" customHeight="1" x14ac:dyDescent="0.2">
      <c r="A6" s="228"/>
      <c r="B6" s="229" t="s">
        <v>132</v>
      </c>
    </row>
    <row r="7" spans="1:5" ht="48.75" customHeight="1" x14ac:dyDescent="0.2">
      <c r="B7" s="64" t="s">
        <v>133</v>
      </c>
    </row>
    <row r="8" spans="1:5" ht="45.75" customHeight="1" x14ac:dyDescent="0.2">
      <c r="B8" s="64" t="s">
        <v>134</v>
      </c>
    </row>
    <row r="9" spans="1:5" ht="52.5" customHeight="1" x14ac:dyDescent="0.2">
      <c r="B9" s="64" t="s">
        <v>135</v>
      </c>
    </row>
    <row r="10" spans="1:5" ht="45" customHeight="1" x14ac:dyDescent="0.2">
      <c r="B10" s="64" t="s">
        <v>136</v>
      </c>
    </row>
    <row r="11" spans="1:5" ht="60" customHeight="1" x14ac:dyDescent="0.2">
      <c r="B11" s="65" t="s">
        <v>137</v>
      </c>
    </row>
    <row r="12" spans="1:5" x14ac:dyDescent="0.2">
      <c r="A12" s="69"/>
      <c r="B12" s="69"/>
    </row>
    <row r="13" spans="1:5" ht="15" x14ac:dyDescent="0.2">
      <c r="B13" s="8" t="s">
        <v>5</v>
      </c>
      <c r="E13" s="62"/>
    </row>
    <row r="14" spans="1:5" x14ac:dyDescent="0.2">
      <c r="B14" s="10" t="s">
        <v>41</v>
      </c>
    </row>
    <row r="15" spans="1:5" ht="15" x14ac:dyDescent="0.2">
      <c r="A15" s="69"/>
      <c r="B15" s="9" t="s">
        <v>6</v>
      </c>
      <c r="E15" s="63"/>
    </row>
    <row r="16" spans="1:5" x14ac:dyDescent="0.2">
      <c r="B16" s="10" t="s">
        <v>7</v>
      </c>
    </row>
    <row r="17" spans="1:16" ht="15" x14ac:dyDescent="0.2">
      <c r="B17" s="10" t="s">
        <v>8</v>
      </c>
      <c r="E17" s="63"/>
    </row>
    <row r="18" spans="1:16" x14ac:dyDescent="0.2">
      <c r="B18" s="9" t="s">
        <v>9</v>
      </c>
    </row>
    <row r="19" spans="1:16" ht="15" x14ac:dyDescent="0.2">
      <c r="B19" s="8" t="s">
        <v>10</v>
      </c>
      <c r="E19" s="63"/>
    </row>
    <row r="20" spans="1:16" x14ac:dyDescent="0.2">
      <c r="B20" s="10" t="s">
        <v>11</v>
      </c>
    </row>
    <row r="21" spans="1:16" x14ac:dyDescent="0.2">
      <c r="B21" s="9" t="s">
        <v>12</v>
      </c>
    </row>
    <row r="22" spans="1:16" x14ac:dyDescent="0.2">
      <c r="B22" s="8" t="s">
        <v>13</v>
      </c>
    </row>
    <row r="23" spans="1:16" x14ac:dyDescent="0.2">
      <c r="B23" s="10" t="s">
        <v>14</v>
      </c>
    </row>
    <row r="24" spans="1:16" x14ac:dyDescent="0.2">
      <c r="B24" s="9" t="s">
        <v>15</v>
      </c>
    </row>
    <row r="25" spans="1:16" x14ac:dyDescent="0.2">
      <c r="B25" s="8" t="s">
        <v>16</v>
      </c>
    </row>
    <row r="26" spans="1:16" x14ac:dyDescent="0.2">
      <c r="B26" s="11" t="s">
        <v>17</v>
      </c>
    </row>
    <row r="27" spans="1:16" x14ac:dyDescent="0.2">
      <c r="B27" s="11" t="s">
        <v>18</v>
      </c>
    </row>
    <row r="28" spans="1:16" ht="25.5" x14ac:dyDescent="0.2">
      <c r="B28" s="12" t="s">
        <v>19</v>
      </c>
    </row>
    <row r="29" spans="1:16" s="216" customFormat="1" x14ac:dyDescent="0.2">
      <c r="A29" s="215"/>
    </row>
    <row r="30" spans="1:16" x14ac:dyDescent="0.2">
      <c r="A30" s="217"/>
      <c r="E30" s="219" t="s">
        <v>475</v>
      </c>
      <c r="F30" s="218" t="s">
        <v>476</v>
      </c>
      <c r="G30" s="218" t="s">
        <v>477</v>
      </c>
      <c r="H30" s="218" t="s">
        <v>478</v>
      </c>
      <c r="I30" s="218" t="s">
        <v>479</v>
      </c>
      <c r="J30" s="218" t="s">
        <v>480</v>
      </c>
      <c r="K30" s="218" t="s">
        <v>481</v>
      </c>
      <c r="L30" s="218" t="s">
        <v>482</v>
      </c>
      <c r="M30" s="218"/>
      <c r="N30" s="218" t="s">
        <v>483</v>
      </c>
      <c r="O30" s="218" t="s">
        <v>484</v>
      </c>
    </row>
    <row r="31" spans="1:16" ht="18" customHeight="1" x14ac:dyDescent="0.2">
      <c r="A31" s="220" t="s">
        <v>109</v>
      </c>
      <c r="B31" s="219" t="s">
        <v>475</v>
      </c>
      <c r="C31" s="157" t="str">
        <f>'01. INFORMACION GENERAL'!J8</f>
        <v xml:space="preserve">Oficina de Tecnologías de la Información y las Comunicaciones </v>
      </c>
      <c r="E31" s="266" t="s">
        <v>570</v>
      </c>
      <c r="F31" s="222" t="s">
        <v>104</v>
      </c>
      <c r="G31" s="266" t="s">
        <v>569</v>
      </c>
      <c r="H31" s="266" t="s">
        <v>572</v>
      </c>
      <c r="I31" s="266" t="s">
        <v>573</v>
      </c>
      <c r="J31" s="266" t="s">
        <v>574</v>
      </c>
      <c r="K31" s="222" t="s">
        <v>489</v>
      </c>
      <c r="L31" s="266" t="s">
        <v>571</v>
      </c>
      <c r="M31" s="222" t="s">
        <v>487</v>
      </c>
      <c r="O31" s="223"/>
      <c r="P31" s="271" t="s">
        <v>575</v>
      </c>
    </row>
    <row r="32" spans="1:16" ht="15" x14ac:dyDescent="0.2">
      <c r="A32" s="220" t="s">
        <v>42</v>
      </c>
      <c r="B32" s="219" t="s">
        <v>476</v>
      </c>
      <c r="C32" s="157" t="str">
        <f>VLOOKUP(C31,A31:B39,2,0)</f>
        <v>LISTA008</v>
      </c>
      <c r="E32" s="222"/>
      <c r="F32" s="222"/>
      <c r="G32" s="222"/>
      <c r="H32" s="222"/>
      <c r="I32" s="222"/>
      <c r="J32" s="222"/>
      <c r="K32" s="222"/>
      <c r="L32" s="224"/>
      <c r="M32" s="224"/>
      <c r="N32" s="223"/>
      <c r="O32" s="223"/>
      <c r="P32" s="205" t="s">
        <v>105</v>
      </c>
    </row>
    <row r="33" spans="1:16" x14ac:dyDescent="0.2">
      <c r="A33" s="220" t="s">
        <v>61</v>
      </c>
      <c r="B33" s="219" t="s">
        <v>477</v>
      </c>
      <c r="E33" s="222"/>
      <c r="F33" s="222"/>
      <c r="G33" s="222"/>
      <c r="H33" s="223"/>
      <c r="I33" s="223"/>
      <c r="J33" s="222"/>
      <c r="K33" s="223"/>
      <c r="L33" s="223"/>
      <c r="M33" s="223"/>
      <c r="N33" s="223"/>
      <c r="O33" s="223"/>
      <c r="P33" s="8" t="s">
        <v>103</v>
      </c>
    </row>
    <row r="34" spans="1:16" x14ac:dyDescent="0.2">
      <c r="A34" s="220" t="s">
        <v>110</v>
      </c>
      <c r="B34" s="219" t="s">
        <v>478</v>
      </c>
      <c r="E34" s="222"/>
      <c r="F34" s="222"/>
      <c r="G34" s="222"/>
      <c r="H34" s="223"/>
      <c r="I34" s="223"/>
      <c r="J34" s="223"/>
      <c r="K34" s="223"/>
      <c r="L34" s="223"/>
      <c r="M34" s="223"/>
      <c r="N34" s="223"/>
      <c r="O34" s="223"/>
      <c r="P34" s="8" t="s">
        <v>488</v>
      </c>
    </row>
    <row r="35" spans="1:16" x14ac:dyDescent="0.2">
      <c r="A35" s="220" t="s">
        <v>44</v>
      </c>
      <c r="B35" s="219" t="s">
        <v>479</v>
      </c>
      <c r="E35" s="222"/>
      <c r="F35" s="222"/>
      <c r="G35" s="222"/>
      <c r="I35" s="223"/>
      <c r="J35" s="223"/>
      <c r="K35" s="223"/>
      <c r="L35" s="223"/>
      <c r="M35" s="223"/>
      <c r="N35" s="223"/>
      <c r="O35" s="223"/>
    </row>
    <row r="36" spans="1:16" x14ac:dyDescent="0.2">
      <c r="A36" s="220" t="s">
        <v>45</v>
      </c>
      <c r="B36" s="219" t="s">
        <v>480</v>
      </c>
      <c r="E36" s="222"/>
      <c r="F36" s="222"/>
      <c r="G36" s="222"/>
      <c r="H36" s="223"/>
      <c r="I36" s="223"/>
      <c r="J36" s="223"/>
      <c r="K36" s="223"/>
      <c r="L36" s="223"/>
      <c r="M36" s="223"/>
      <c r="N36" s="223"/>
      <c r="O36" s="223"/>
    </row>
    <row r="37" spans="1:16" x14ac:dyDescent="0.2">
      <c r="A37" s="220" t="s">
        <v>470</v>
      </c>
      <c r="B37" s="219" t="s">
        <v>481</v>
      </c>
      <c r="E37" s="220"/>
      <c r="F37" s="220"/>
      <c r="G37" s="220"/>
    </row>
    <row r="38" spans="1:16" x14ac:dyDescent="0.2">
      <c r="A38" s="220" t="s">
        <v>47</v>
      </c>
      <c r="B38" s="219" t="s">
        <v>482</v>
      </c>
      <c r="C38" s="157"/>
      <c r="E38" s="220"/>
      <c r="F38" s="220"/>
      <c r="G38" s="220" t="s">
        <v>485</v>
      </c>
    </row>
    <row r="39" spans="1:16" x14ac:dyDescent="0.2">
      <c r="A39" s="220" t="s">
        <v>48</v>
      </c>
      <c r="B39" s="219" t="s">
        <v>483</v>
      </c>
      <c r="C39" s="157"/>
      <c r="E39" s="220"/>
      <c r="F39" s="220"/>
      <c r="G39" s="220" t="s">
        <v>486</v>
      </c>
    </row>
    <row r="40" spans="1:16" x14ac:dyDescent="0.2">
      <c r="A40" s="217"/>
      <c r="E40" s="220"/>
      <c r="F40" s="220"/>
      <c r="G40" s="220"/>
    </row>
    <row r="41" spans="1:16" s="221" customFormat="1" x14ac:dyDescent="0.2"/>
    <row r="42" spans="1:16" x14ac:dyDescent="0.2">
      <c r="B42" s="14" t="s">
        <v>21</v>
      </c>
    </row>
    <row r="43" spans="1:16" x14ac:dyDescent="0.2">
      <c r="B43" s="13" t="s">
        <v>22</v>
      </c>
    </row>
    <row r="45" spans="1:16" x14ac:dyDescent="0.2">
      <c r="B45" s="14" t="s">
        <v>23</v>
      </c>
    </row>
    <row r="46" spans="1:16" x14ac:dyDescent="0.2">
      <c r="B46" s="15">
        <v>2016</v>
      </c>
    </row>
    <row r="47" spans="1:16" x14ac:dyDescent="0.2">
      <c r="B47" s="15">
        <v>2017</v>
      </c>
    </row>
    <row r="48" spans="1:16" x14ac:dyDescent="0.2">
      <c r="B48" s="15">
        <v>2018</v>
      </c>
      <c r="C48" s="72" t="s">
        <v>109</v>
      </c>
      <c r="E48" s="8"/>
    </row>
    <row r="49" spans="2:5" x14ac:dyDescent="0.2">
      <c r="B49" s="15">
        <v>2019</v>
      </c>
      <c r="C49" s="72" t="s">
        <v>42</v>
      </c>
    </row>
    <row r="50" spans="2:5" x14ac:dyDescent="0.2">
      <c r="B50" s="15">
        <v>2020</v>
      </c>
      <c r="C50" s="72" t="s">
        <v>61</v>
      </c>
    </row>
    <row r="51" spans="2:5" x14ac:dyDescent="0.2">
      <c r="C51" s="72" t="s">
        <v>110</v>
      </c>
    </row>
    <row r="52" spans="2:5" ht="24.75" customHeight="1" x14ac:dyDescent="0.2">
      <c r="B52" s="16" t="s">
        <v>24</v>
      </c>
      <c r="C52" s="72" t="s">
        <v>44</v>
      </c>
    </row>
    <row r="53" spans="2:5" x14ac:dyDescent="0.2">
      <c r="B53" s="17" t="s">
        <v>25</v>
      </c>
      <c r="C53" s="72" t="s">
        <v>45</v>
      </c>
      <c r="E53" s="8"/>
    </row>
    <row r="54" spans="2:5" x14ac:dyDescent="0.2">
      <c r="B54" s="18" t="s">
        <v>26</v>
      </c>
      <c r="C54" s="72" t="s">
        <v>470</v>
      </c>
    </row>
    <row r="55" spans="2:5" x14ac:dyDescent="0.2">
      <c r="B55" s="19" t="s">
        <v>27</v>
      </c>
      <c r="C55" s="72" t="s">
        <v>47</v>
      </c>
    </row>
    <row r="56" spans="2:5" ht="22.5" x14ac:dyDescent="0.2">
      <c r="B56" s="16" t="s">
        <v>28</v>
      </c>
      <c r="C56" s="72" t="s">
        <v>48</v>
      </c>
      <c r="E56" s="11"/>
    </row>
    <row r="57" spans="2:5" x14ac:dyDescent="0.2">
      <c r="B57" s="16" t="s">
        <v>29</v>
      </c>
      <c r="E57" s="157"/>
    </row>
    <row r="58" spans="2:5" x14ac:dyDescent="0.2">
      <c r="B58" s="20" t="s">
        <v>30</v>
      </c>
      <c r="E58" s="157"/>
    </row>
    <row r="59" spans="2:5" x14ac:dyDescent="0.2">
      <c r="B59" s="16" t="s">
        <v>31</v>
      </c>
      <c r="E59" s="157"/>
    </row>
    <row r="60" spans="2:5" ht="54.75" customHeight="1" x14ac:dyDescent="0.2">
      <c r="B60" s="21" t="s">
        <v>32</v>
      </c>
      <c r="E60" t="s">
        <v>106</v>
      </c>
    </row>
    <row r="61" spans="2:5" ht="33.75" x14ac:dyDescent="0.2">
      <c r="B61" s="18" t="s">
        <v>33</v>
      </c>
    </row>
    <row r="62" spans="2:5" ht="22.5" x14ac:dyDescent="0.2">
      <c r="B62" s="22" t="s">
        <v>34</v>
      </c>
    </row>
    <row r="63" spans="2:5" x14ac:dyDescent="0.2">
      <c r="B63" s="18" t="s">
        <v>35</v>
      </c>
      <c r="E63" t="s">
        <v>107</v>
      </c>
    </row>
    <row r="64" spans="2:5" x14ac:dyDescent="0.2">
      <c r="B64" s="22" t="s">
        <v>58</v>
      </c>
    </row>
    <row r="65" spans="2:5" ht="22.5" x14ac:dyDescent="0.2">
      <c r="B65" s="23" t="s">
        <v>36</v>
      </c>
      <c r="E65" s="8" t="s">
        <v>488</v>
      </c>
    </row>
    <row r="66" spans="2:5" ht="22.5" x14ac:dyDescent="0.2">
      <c r="B66" s="24" t="s">
        <v>37</v>
      </c>
    </row>
    <row r="67" spans="2:5" ht="22.5" x14ac:dyDescent="0.2">
      <c r="B67" s="22" t="s">
        <v>38</v>
      </c>
    </row>
    <row r="68" spans="2:5" x14ac:dyDescent="0.2">
      <c r="B68" s="25" t="s">
        <v>39</v>
      </c>
    </row>
    <row r="69" spans="2:5" ht="22.5" x14ac:dyDescent="0.2">
      <c r="B69" s="20" t="s">
        <v>40</v>
      </c>
    </row>
    <row r="73" spans="2:5" x14ac:dyDescent="0.2">
      <c r="B73" s="8" t="s">
        <v>59</v>
      </c>
    </row>
    <row r="74" spans="2:5" x14ac:dyDescent="0.2">
      <c r="B74" s="8" t="s">
        <v>42</v>
      </c>
    </row>
    <row r="75" spans="2:5" x14ac:dyDescent="0.2">
      <c r="B75" s="8" t="s">
        <v>43</v>
      </c>
    </row>
    <row r="76" spans="2:5" x14ac:dyDescent="0.2">
      <c r="B76" s="8" t="s">
        <v>60</v>
      </c>
    </row>
    <row r="77" spans="2:5" x14ac:dyDescent="0.2">
      <c r="B77" s="8" t="s">
        <v>61</v>
      </c>
    </row>
    <row r="78" spans="2:5" x14ac:dyDescent="0.2">
      <c r="B78" s="8" t="s">
        <v>44</v>
      </c>
    </row>
    <row r="79" spans="2:5" x14ac:dyDescent="0.2">
      <c r="B79" s="8" t="s">
        <v>45</v>
      </c>
    </row>
    <row r="80" spans="2:5" x14ac:dyDescent="0.2">
      <c r="B80" s="8" t="s">
        <v>46</v>
      </c>
    </row>
    <row r="81" spans="2:3" x14ac:dyDescent="0.2">
      <c r="B81" s="8" t="s">
        <v>47</v>
      </c>
    </row>
    <row r="82" spans="2:3" x14ac:dyDescent="0.2">
      <c r="B82" s="8" t="s">
        <v>48</v>
      </c>
    </row>
    <row r="84" spans="2:3" x14ac:dyDescent="0.2">
      <c r="B84" s="11" t="s">
        <v>510</v>
      </c>
      <c r="C84" s="11"/>
    </row>
    <row r="85" spans="2:3" x14ac:dyDescent="0.2">
      <c r="B85" s="11" t="s">
        <v>511</v>
      </c>
      <c r="C85" s="11"/>
    </row>
    <row r="86" spans="2:3" x14ac:dyDescent="0.2">
      <c r="B86" s="11" t="s">
        <v>512</v>
      </c>
      <c r="C86" s="11"/>
    </row>
    <row r="87" spans="2:3" x14ac:dyDescent="0.2">
      <c r="B87" s="247" t="s">
        <v>513</v>
      </c>
      <c r="C87" s="247"/>
    </row>
    <row r="88" spans="2:3" x14ac:dyDescent="0.2">
      <c r="B88" s="11" t="s">
        <v>514</v>
      </c>
      <c r="C88" s="11"/>
    </row>
    <row r="89" spans="2:3" x14ac:dyDescent="0.2">
      <c r="B89" s="11" t="s">
        <v>515</v>
      </c>
      <c r="C89" s="11"/>
    </row>
    <row r="90" spans="2:3" x14ac:dyDescent="0.2">
      <c r="B90" s="11" t="s">
        <v>509</v>
      </c>
      <c r="C90" s="11"/>
    </row>
    <row r="91" spans="2:3" x14ac:dyDescent="0.2">
      <c r="B91" s="11" t="s">
        <v>516</v>
      </c>
      <c r="C91" s="11"/>
    </row>
    <row r="92" spans="2:3" x14ac:dyDescent="0.2">
      <c r="B92" s="247" t="s">
        <v>517</v>
      </c>
      <c r="C92" s="247"/>
    </row>
    <row r="93" spans="2:3" x14ac:dyDescent="0.2">
      <c r="B93" s="9" t="s">
        <v>79</v>
      </c>
    </row>
    <row r="94" spans="2:3" x14ac:dyDescent="0.2">
      <c r="B94" s="26" t="s">
        <v>86</v>
      </c>
    </row>
    <row r="95" spans="2:3" x14ac:dyDescent="0.2">
      <c r="B95" s="26" t="s">
        <v>80</v>
      </c>
    </row>
    <row r="96" spans="2:3" x14ac:dyDescent="0.2">
      <c r="B96" s="26" t="s">
        <v>87</v>
      </c>
    </row>
    <row r="97" spans="2:2" x14ac:dyDescent="0.2">
      <c r="B97" s="9" t="s">
        <v>145</v>
      </c>
    </row>
    <row r="98" spans="2:2" x14ac:dyDescent="0.2">
      <c r="B98" s="26" t="s">
        <v>22</v>
      </c>
    </row>
    <row r="99" spans="2:2" x14ac:dyDescent="0.2">
      <c r="B99" s="9" t="s">
        <v>6</v>
      </c>
    </row>
    <row r="100" spans="2:2" x14ac:dyDescent="0.2">
      <c r="B100" s="10" t="s">
        <v>7</v>
      </c>
    </row>
    <row r="101" spans="2:2" x14ac:dyDescent="0.2">
      <c r="B101" s="10" t="s">
        <v>8</v>
      </c>
    </row>
    <row r="102" spans="2:2" x14ac:dyDescent="0.2">
      <c r="B102" s="9" t="s">
        <v>9</v>
      </c>
    </row>
    <row r="103" spans="2:2" x14ac:dyDescent="0.2">
      <c r="B103" s="8" t="s">
        <v>10</v>
      </c>
    </row>
    <row r="104" spans="2:2" x14ac:dyDescent="0.2">
      <c r="B104" s="10" t="s">
        <v>11</v>
      </c>
    </row>
    <row r="105" spans="2:2" x14ac:dyDescent="0.2">
      <c r="B105" s="9" t="s">
        <v>12</v>
      </c>
    </row>
    <row r="106" spans="2:2" x14ac:dyDescent="0.2">
      <c r="B106" s="8" t="s">
        <v>13</v>
      </c>
    </row>
    <row r="107" spans="2:2" x14ac:dyDescent="0.2">
      <c r="B107" s="10" t="s">
        <v>14</v>
      </c>
    </row>
    <row r="108" spans="2:2" x14ac:dyDescent="0.2">
      <c r="B108" s="9" t="s">
        <v>15</v>
      </c>
    </row>
    <row r="109" spans="2:2" x14ac:dyDescent="0.2">
      <c r="B109" s="8" t="s">
        <v>144</v>
      </c>
    </row>
    <row r="110" spans="2:2" x14ac:dyDescent="0.2">
      <c r="B110" s="11" t="s">
        <v>143</v>
      </c>
    </row>
    <row r="111" spans="2:2" x14ac:dyDescent="0.2">
      <c r="B111" s="11" t="s">
        <v>142</v>
      </c>
    </row>
    <row r="112" spans="2:2" ht="25.5" x14ac:dyDescent="0.2">
      <c r="B112" s="12" t="s">
        <v>141</v>
      </c>
    </row>
    <row r="113" spans="2:2" x14ac:dyDescent="0.2">
      <c r="B113" s="9" t="s">
        <v>88</v>
      </c>
    </row>
    <row r="114" spans="2:2" x14ac:dyDescent="0.2">
      <c r="B114" s="12" t="s">
        <v>89</v>
      </c>
    </row>
    <row r="115" spans="2:2" x14ac:dyDescent="0.2">
      <c r="B115" s="12" t="s">
        <v>90</v>
      </c>
    </row>
    <row r="116" spans="2:2" x14ac:dyDescent="0.2">
      <c r="B116" s="12" t="s">
        <v>91</v>
      </c>
    </row>
    <row r="117" spans="2:2" x14ac:dyDescent="0.2">
      <c r="B117" s="12" t="s">
        <v>92</v>
      </c>
    </row>
    <row r="118" spans="2:2" x14ac:dyDescent="0.2">
      <c r="B118" s="12" t="s">
        <v>93</v>
      </c>
    </row>
    <row r="119" spans="2:2" x14ac:dyDescent="0.2">
      <c r="B119" s="12" t="s">
        <v>77</v>
      </c>
    </row>
    <row r="120" spans="2:2" x14ac:dyDescent="0.2">
      <c r="B120" s="12" t="s">
        <v>94</v>
      </c>
    </row>
    <row r="121" spans="2:2" x14ac:dyDescent="0.2">
      <c r="B121" s="12" t="s">
        <v>95</v>
      </c>
    </row>
    <row r="122" spans="2:2" x14ac:dyDescent="0.2">
      <c r="B122" s="12" t="s">
        <v>96</v>
      </c>
    </row>
    <row r="123" spans="2:2" x14ac:dyDescent="0.2">
      <c r="B123" s="12" t="s">
        <v>97</v>
      </c>
    </row>
    <row r="124" spans="2:2" x14ac:dyDescent="0.2">
      <c r="B124" s="12" t="s">
        <v>98</v>
      </c>
    </row>
    <row r="125" spans="2:2" x14ac:dyDescent="0.2">
      <c r="B125" s="12" t="s">
        <v>99</v>
      </c>
    </row>
    <row r="126" spans="2:2" x14ac:dyDescent="0.2">
      <c r="B126" s="12" t="s">
        <v>100</v>
      </c>
    </row>
    <row r="127" spans="2:2" x14ac:dyDescent="0.2">
      <c r="B127" s="12" t="s">
        <v>101</v>
      </c>
    </row>
    <row r="128" spans="2:2" x14ac:dyDescent="0.2">
      <c r="B128" s="12" t="s">
        <v>102</v>
      </c>
    </row>
    <row r="129" spans="1:17" x14ac:dyDescent="0.2">
      <c r="B129" s="69" t="s">
        <v>108</v>
      </c>
    </row>
    <row r="130" spans="1:17" x14ac:dyDescent="0.2">
      <c r="B130" s="72" t="s">
        <v>109</v>
      </c>
    </row>
    <row r="131" spans="1:17" x14ac:dyDescent="0.2">
      <c r="B131" s="72" t="s">
        <v>42</v>
      </c>
    </row>
    <row r="132" spans="1:17" x14ac:dyDescent="0.2">
      <c r="B132" s="72" t="s">
        <v>61</v>
      </c>
    </row>
    <row r="133" spans="1:17" x14ac:dyDescent="0.2">
      <c r="B133" s="72" t="s">
        <v>110</v>
      </c>
    </row>
    <row r="134" spans="1:17" x14ac:dyDescent="0.2">
      <c r="B134" s="72" t="s">
        <v>44</v>
      </c>
    </row>
    <row r="135" spans="1:17" x14ac:dyDescent="0.2">
      <c r="B135" s="72" t="s">
        <v>45</v>
      </c>
    </row>
    <row r="136" spans="1:17" x14ac:dyDescent="0.2">
      <c r="B136" s="72" t="s">
        <v>470</v>
      </c>
    </row>
    <row r="137" spans="1:17" x14ac:dyDescent="0.2">
      <c r="B137" s="72" t="s">
        <v>47</v>
      </c>
    </row>
    <row r="138" spans="1:17" x14ac:dyDescent="0.2">
      <c r="B138" s="72" t="s">
        <v>48</v>
      </c>
    </row>
    <row r="139" spans="1:17" s="69" customFormat="1" x14ac:dyDescent="0.2">
      <c r="A139" s="14" t="s">
        <v>147</v>
      </c>
    </row>
    <row r="140" spans="1:17" x14ac:dyDescent="0.2">
      <c r="A140" s="72" t="s">
        <v>190</v>
      </c>
      <c r="B140" s="219" t="s">
        <v>556</v>
      </c>
      <c r="E140" s="219" t="s">
        <v>556</v>
      </c>
      <c r="F140" s="219" t="s">
        <v>557</v>
      </c>
      <c r="G140" s="219" t="s">
        <v>558</v>
      </c>
      <c r="H140" s="219" t="s">
        <v>559</v>
      </c>
      <c r="I140" s="219" t="s">
        <v>560</v>
      </c>
      <c r="J140" s="219" t="s">
        <v>561</v>
      </c>
      <c r="K140" s="219" t="s">
        <v>562</v>
      </c>
      <c r="L140" s="219" t="s">
        <v>563</v>
      </c>
      <c r="M140" s="219" t="s">
        <v>564</v>
      </c>
      <c r="N140" s="219" t="s">
        <v>565</v>
      </c>
      <c r="O140" s="219" t="s">
        <v>566</v>
      </c>
      <c r="P140" s="219" t="s">
        <v>567</v>
      </c>
      <c r="Q140" s="219" t="s">
        <v>568</v>
      </c>
    </row>
    <row r="141" spans="1:17" ht="23.25" customHeight="1" x14ac:dyDescent="0.2">
      <c r="A141" s="72" t="s">
        <v>119</v>
      </c>
      <c r="B141" s="219" t="s">
        <v>557</v>
      </c>
      <c r="C141" s="157" t="str">
        <f>'01. INFORMACION GENERAL'!B8</f>
        <v>00. Plan de Acción por Dependencias</v>
      </c>
      <c r="E141" s="72" t="s">
        <v>109</v>
      </c>
      <c r="F141" s="72" t="s">
        <v>109</v>
      </c>
      <c r="G141" s="72" t="s">
        <v>44</v>
      </c>
      <c r="H141" s="72" t="s">
        <v>109</v>
      </c>
      <c r="I141" s="72" t="s">
        <v>109</v>
      </c>
      <c r="J141" s="72" t="s">
        <v>109</v>
      </c>
      <c r="K141" s="72" t="s">
        <v>109</v>
      </c>
      <c r="L141" s="72" t="s">
        <v>109</v>
      </c>
      <c r="M141" s="72" t="s">
        <v>109</v>
      </c>
      <c r="N141" s="72" t="s">
        <v>45</v>
      </c>
      <c r="O141" s="72" t="s">
        <v>47</v>
      </c>
      <c r="P141" s="72" t="s">
        <v>47</v>
      </c>
      <c r="Q141" s="72" t="s">
        <v>47</v>
      </c>
    </row>
    <row r="142" spans="1:17" ht="23.25" customHeight="1" x14ac:dyDescent="0.2">
      <c r="A142" s="72" t="s">
        <v>120</v>
      </c>
      <c r="B142" s="219" t="s">
        <v>558</v>
      </c>
      <c r="C142" s="157" t="str">
        <f>VLOOKUP(C141,A140:B152,2,0)</f>
        <v>LISTA014</v>
      </c>
      <c r="E142" s="72" t="s">
        <v>42</v>
      </c>
    </row>
    <row r="143" spans="1:17" ht="23.25" customHeight="1" x14ac:dyDescent="0.2">
      <c r="A143" s="72" t="s">
        <v>121</v>
      </c>
      <c r="B143" s="219" t="s">
        <v>559</v>
      </c>
      <c r="E143" s="72" t="s">
        <v>61</v>
      </c>
    </row>
    <row r="144" spans="1:17" ht="23.25" customHeight="1" x14ac:dyDescent="0.2">
      <c r="A144" s="72" t="s">
        <v>122</v>
      </c>
      <c r="B144" s="219" t="s">
        <v>560</v>
      </c>
      <c r="E144" s="72" t="s">
        <v>110</v>
      </c>
    </row>
    <row r="145" spans="1:19" ht="23.25" customHeight="1" x14ac:dyDescent="0.2">
      <c r="A145" s="72" t="s">
        <v>123</v>
      </c>
      <c r="B145" s="219" t="s">
        <v>561</v>
      </c>
      <c r="E145" s="72" t="s">
        <v>44</v>
      </c>
    </row>
    <row r="146" spans="1:19" ht="23.25" customHeight="1" x14ac:dyDescent="0.2">
      <c r="A146" s="72" t="s">
        <v>124</v>
      </c>
      <c r="B146" s="219" t="s">
        <v>562</v>
      </c>
      <c r="E146" s="72" t="s">
        <v>45</v>
      </c>
    </row>
    <row r="147" spans="1:19" ht="23.25" customHeight="1" x14ac:dyDescent="0.2">
      <c r="A147" s="72" t="s">
        <v>125</v>
      </c>
      <c r="B147" s="219" t="s">
        <v>563</v>
      </c>
      <c r="E147" s="72" t="s">
        <v>470</v>
      </c>
    </row>
    <row r="148" spans="1:19" ht="23.25" customHeight="1" x14ac:dyDescent="0.2">
      <c r="A148" s="72" t="s">
        <v>126</v>
      </c>
      <c r="B148" s="219" t="s">
        <v>564</v>
      </c>
      <c r="E148" s="72" t="s">
        <v>47</v>
      </c>
    </row>
    <row r="149" spans="1:19" ht="23.25" customHeight="1" x14ac:dyDescent="0.2">
      <c r="A149" s="72" t="s">
        <v>127</v>
      </c>
      <c r="B149" s="219" t="s">
        <v>565</v>
      </c>
      <c r="E149" s="72" t="s">
        <v>48</v>
      </c>
    </row>
    <row r="150" spans="1:19" ht="23.25" customHeight="1" x14ac:dyDescent="0.2">
      <c r="A150" s="72" t="s">
        <v>116</v>
      </c>
      <c r="B150" s="219" t="s">
        <v>566</v>
      </c>
    </row>
    <row r="151" spans="1:19" ht="23.25" customHeight="1" x14ac:dyDescent="0.2">
      <c r="A151" s="72" t="s">
        <v>117</v>
      </c>
      <c r="B151" s="219" t="s">
        <v>567</v>
      </c>
    </row>
    <row r="152" spans="1:19" ht="23.25" customHeight="1" x14ac:dyDescent="0.2">
      <c r="A152" s="72" t="s">
        <v>118</v>
      </c>
      <c r="B152" s="219" t="s">
        <v>568</v>
      </c>
    </row>
    <row r="153" spans="1:19" s="69" customFormat="1" x14ac:dyDescent="0.2">
      <c r="B153" s="14" t="s">
        <v>148</v>
      </c>
    </row>
    <row r="154" spans="1:19" x14ac:dyDescent="0.2">
      <c r="B154" s="8" t="s">
        <v>577</v>
      </c>
      <c r="C154" s="8" t="s">
        <v>339</v>
      </c>
    </row>
    <row r="155" spans="1:19" x14ac:dyDescent="0.2">
      <c r="B155" s="8" t="s">
        <v>576</v>
      </c>
      <c r="C155" s="8" t="s">
        <v>340</v>
      </c>
    </row>
    <row r="156" spans="1:19" x14ac:dyDescent="0.2">
      <c r="B156" s="8" t="s">
        <v>189</v>
      </c>
    </row>
    <row r="157" spans="1:19" x14ac:dyDescent="0.2">
      <c r="B157" s="15"/>
      <c r="C157" s="8" t="s">
        <v>189</v>
      </c>
      <c r="D157" s="8" t="s">
        <v>576</v>
      </c>
      <c r="E157" s="8" t="s">
        <v>577</v>
      </c>
    </row>
    <row r="158" spans="1:19" ht="24" customHeight="1" x14ac:dyDescent="0.2">
      <c r="B158" s="80" t="s">
        <v>184</v>
      </c>
      <c r="C158" s="72" t="s">
        <v>183</v>
      </c>
      <c r="D158" s="72" t="s">
        <v>144</v>
      </c>
      <c r="E158" s="72" t="s">
        <v>175</v>
      </c>
      <c r="F158" s="219"/>
      <c r="G158" s="219"/>
      <c r="H158" s="219"/>
      <c r="I158" s="219"/>
      <c r="J158" s="219"/>
      <c r="K158" s="219"/>
      <c r="L158" s="219"/>
      <c r="M158" s="219"/>
      <c r="N158" s="219"/>
      <c r="O158" s="219"/>
      <c r="P158" s="219"/>
      <c r="Q158" s="219"/>
      <c r="R158" s="219"/>
      <c r="S158" s="219"/>
    </row>
    <row r="159" spans="1:19" ht="16.5" customHeight="1" x14ac:dyDescent="0.2">
      <c r="B159" s="80" t="s">
        <v>188</v>
      </c>
      <c r="D159" s="72" t="s">
        <v>143</v>
      </c>
      <c r="E159" s="72" t="s">
        <v>176</v>
      </c>
    </row>
    <row r="160" spans="1:19" ht="16.5" customHeight="1" x14ac:dyDescent="0.2">
      <c r="B160" s="71" t="s">
        <v>185</v>
      </c>
      <c r="D160" s="72" t="s">
        <v>142</v>
      </c>
      <c r="E160" s="72" t="s">
        <v>177</v>
      </c>
      <c r="N160" s="11"/>
    </row>
    <row r="161" spans="1:15" ht="16.5" customHeight="1" x14ac:dyDescent="0.2">
      <c r="B161" s="71" t="s">
        <v>187</v>
      </c>
      <c r="D161" s="72" t="s">
        <v>141</v>
      </c>
      <c r="E161" s="72" t="s">
        <v>171</v>
      </c>
      <c r="N161" s="11"/>
    </row>
    <row r="162" spans="1:15" ht="16.5" customHeight="1" x14ac:dyDescent="0.2">
      <c r="B162" s="71" t="s">
        <v>186</v>
      </c>
      <c r="E162" s="72" t="s">
        <v>172</v>
      </c>
      <c r="N162" s="11"/>
    </row>
    <row r="163" spans="1:15" ht="16.5" customHeight="1" x14ac:dyDescent="0.2">
      <c r="B163" s="15" t="s">
        <v>178</v>
      </c>
      <c r="E163" s="11" t="s">
        <v>497</v>
      </c>
      <c r="N163" s="157"/>
    </row>
    <row r="164" spans="1:15" ht="16.5" customHeight="1" x14ac:dyDescent="0.2">
      <c r="B164" s="15" t="s">
        <v>179</v>
      </c>
      <c r="E164" s="11" t="s">
        <v>498</v>
      </c>
      <c r="N164" s="157"/>
    </row>
    <row r="165" spans="1:15" ht="16.5" customHeight="1" x14ac:dyDescent="0.2">
      <c r="B165" s="15" t="s">
        <v>182</v>
      </c>
      <c r="E165" s="11" t="s">
        <v>499</v>
      </c>
      <c r="N165" s="157"/>
    </row>
    <row r="166" spans="1:15" ht="16.5" customHeight="1" x14ac:dyDescent="0.2">
      <c r="B166" s="15" t="s">
        <v>180</v>
      </c>
      <c r="E166" s="11" t="s">
        <v>500</v>
      </c>
    </row>
    <row r="167" spans="1:15" ht="16.5" customHeight="1" x14ac:dyDescent="0.2">
      <c r="B167" s="15" t="s">
        <v>181</v>
      </c>
      <c r="N167" s="157"/>
    </row>
    <row r="168" spans="1:15" ht="16.5" customHeight="1" x14ac:dyDescent="0.2">
      <c r="B168" s="15" t="s">
        <v>493</v>
      </c>
      <c r="N168" s="157"/>
    </row>
    <row r="169" spans="1:15" ht="16.5" customHeight="1" x14ac:dyDescent="0.2">
      <c r="B169" s="15" t="s">
        <v>494</v>
      </c>
      <c r="N169" s="157"/>
    </row>
    <row r="170" spans="1:15" x14ac:dyDescent="0.2">
      <c r="B170" s="15" t="s">
        <v>495</v>
      </c>
      <c r="N170" s="157"/>
    </row>
    <row r="171" spans="1:15" x14ac:dyDescent="0.2">
      <c r="B171" s="15" t="s">
        <v>496</v>
      </c>
    </row>
    <row r="172" spans="1:15" x14ac:dyDescent="0.2">
      <c r="A172" s="15"/>
      <c r="B172" s="219"/>
    </row>
    <row r="173" spans="1:15" s="69" customFormat="1" x14ac:dyDescent="0.2">
      <c r="A173" s="269"/>
      <c r="N173" s="270"/>
    </row>
    <row r="174" spans="1:15" x14ac:dyDescent="0.2">
      <c r="A174" s="217"/>
      <c r="E174" s="219" t="s">
        <v>484</v>
      </c>
      <c r="F174" s="218" t="s">
        <v>490</v>
      </c>
      <c r="G174" s="218" t="s">
        <v>491</v>
      </c>
      <c r="H174" s="218" t="s">
        <v>492</v>
      </c>
      <c r="I174" s="218"/>
      <c r="J174" s="218"/>
      <c r="K174" s="218"/>
      <c r="L174" s="218"/>
      <c r="M174" s="218"/>
      <c r="N174" s="157"/>
      <c r="O174" s="218"/>
    </row>
    <row r="175" spans="1:15" ht="36.75" customHeight="1" x14ac:dyDescent="0.2">
      <c r="A175" s="72" t="s">
        <v>144</v>
      </c>
      <c r="B175" s="219" t="s">
        <v>484</v>
      </c>
      <c r="C175" s="157" t="str">
        <f>'01. INFORMACION GENERAL'!B24</f>
        <v>Proyecto No 1166_Consolidación de la gestión pública eficiente del IDIGER, como entidad coordinadora del SDGR-CC.</v>
      </c>
      <c r="E175" s="72" t="s">
        <v>149</v>
      </c>
      <c r="F175" s="72" t="s">
        <v>154</v>
      </c>
      <c r="G175" s="72" t="s">
        <v>159</v>
      </c>
      <c r="H175" s="72" t="s">
        <v>169</v>
      </c>
      <c r="I175" s="222"/>
      <c r="J175" s="222"/>
      <c r="K175" s="222"/>
      <c r="L175" s="266" t="s">
        <v>549</v>
      </c>
      <c r="M175" s="222"/>
      <c r="N175" s="157"/>
      <c r="O175" s="223"/>
    </row>
    <row r="176" spans="1:15" ht="36.75" customHeight="1" x14ac:dyDescent="0.2">
      <c r="A176" s="72" t="s">
        <v>143</v>
      </c>
      <c r="B176" s="219" t="s">
        <v>490</v>
      </c>
      <c r="C176" s="157" t="e">
        <f>VLOOKUP(C175,A175:B178,2,0)</f>
        <v>#N/A</v>
      </c>
      <c r="E176" s="72" t="s">
        <v>150</v>
      </c>
      <c r="F176" s="72" t="s">
        <v>155</v>
      </c>
      <c r="G176" s="72" t="s">
        <v>160</v>
      </c>
      <c r="H176" s="72" t="s">
        <v>165</v>
      </c>
      <c r="I176" s="222"/>
      <c r="J176" s="222"/>
      <c r="K176" s="222"/>
      <c r="L176" s="267" t="s">
        <v>550</v>
      </c>
      <c r="M176" s="224"/>
      <c r="O176" s="223"/>
    </row>
    <row r="177" spans="1:19" ht="36.75" customHeight="1" x14ac:dyDescent="0.2">
      <c r="A177" s="72" t="s">
        <v>142</v>
      </c>
      <c r="B177" s="219" t="s">
        <v>491</v>
      </c>
      <c r="E177" s="72" t="s">
        <v>151</v>
      </c>
      <c r="F177" s="72" t="s">
        <v>156</v>
      </c>
      <c r="G177" s="72" t="s">
        <v>161</v>
      </c>
      <c r="H177" s="72" t="s">
        <v>166</v>
      </c>
      <c r="I177" s="223"/>
      <c r="J177" s="222"/>
      <c r="K177" s="223"/>
      <c r="L177" s="268" t="s">
        <v>551</v>
      </c>
      <c r="M177" s="223"/>
      <c r="N177" s="157"/>
      <c r="O177" s="223"/>
    </row>
    <row r="178" spans="1:19" ht="36.75" customHeight="1" x14ac:dyDescent="0.2">
      <c r="A178" s="72" t="s">
        <v>141</v>
      </c>
      <c r="B178" s="219" t="s">
        <v>492</v>
      </c>
      <c r="E178" s="72" t="s">
        <v>152</v>
      </c>
      <c r="F178" s="72" t="s">
        <v>157</v>
      </c>
      <c r="G178" s="72" t="s">
        <v>162</v>
      </c>
      <c r="H178" s="72" t="s">
        <v>167</v>
      </c>
      <c r="I178" s="223"/>
      <c r="J178" s="223"/>
      <c r="K178" s="223"/>
      <c r="L178" s="268" t="s">
        <v>552</v>
      </c>
      <c r="M178" s="223"/>
      <c r="N178" s="157"/>
      <c r="O178" s="223"/>
    </row>
    <row r="179" spans="1:19" ht="36.75" customHeight="1" x14ac:dyDescent="0.2">
      <c r="A179" s="72" t="s">
        <v>554</v>
      </c>
      <c r="B179" s="219"/>
      <c r="E179" s="72" t="s">
        <v>153</v>
      </c>
      <c r="F179" s="72" t="s">
        <v>158</v>
      </c>
      <c r="G179" s="72" t="s">
        <v>163</v>
      </c>
      <c r="H179" s="72" t="s">
        <v>168</v>
      </c>
      <c r="I179" s="223"/>
      <c r="J179" s="223"/>
      <c r="K179" s="223"/>
      <c r="L179" s="268" t="s">
        <v>168</v>
      </c>
      <c r="M179" s="223"/>
      <c r="N179" s="157"/>
      <c r="O179" s="223"/>
    </row>
    <row r="180" spans="1:19" ht="36.75" customHeight="1" x14ac:dyDescent="0.2">
      <c r="A180" s="72" t="s">
        <v>19</v>
      </c>
      <c r="B180" s="219"/>
      <c r="E180" s="72"/>
      <c r="F180" s="72"/>
      <c r="G180" s="72"/>
      <c r="H180" s="72"/>
      <c r="I180" s="223"/>
      <c r="J180" s="223"/>
      <c r="K180" s="223"/>
      <c r="L180" s="268" t="s">
        <v>165</v>
      </c>
      <c r="M180" s="223"/>
      <c r="N180" s="157"/>
      <c r="O180" s="223"/>
    </row>
    <row r="181" spans="1:19" ht="36.75" customHeight="1" x14ac:dyDescent="0.2">
      <c r="A181" s="72" t="s">
        <v>555</v>
      </c>
      <c r="B181" s="219"/>
      <c r="E181" s="72"/>
      <c r="F181" s="72"/>
      <c r="G181" s="72"/>
      <c r="H181" s="72"/>
      <c r="I181" s="223"/>
      <c r="J181" s="223"/>
      <c r="K181" s="223"/>
      <c r="L181" s="268" t="s">
        <v>553</v>
      </c>
      <c r="M181" s="223"/>
      <c r="N181" s="157"/>
      <c r="O181" s="223"/>
    </row>
    <row r="182" spans="1:19" ht="36.75" customHeight="1" x14ac:dyDescent="0.2">
      <c r="A182" s="72" t="s">
        <v>17</v>
      </c>
      <c r="B182" s="233"/>
      <c r="L182" s="268" t="s">
        <v>156</v>
      </c>
      <c r="N182" s="157"/>
    </row>
    <row r="183" spans="1:19" ht="36.75" customHeight="1" x14ac:dyDescent="0.2">
      <c r="A183" s="72" t="s">
        <v>141</v>
      </c>
      <c r="B183" s="233"/>
      <c r="L183" s="268" t="s">
        <v>552</v>
      </c>
      <c r="N183" s="157"/>
    </row>
    <row r="184" spans="1:19" s="69" customFormat="1" x14ac:dyDescent="0.2">
      <c r="A184" s="269"/>
    </row>
    <row r="185" spans="1:19" ht="30.75" customHeight="1" x14ac:dyDescent="0.2">
      <c r="A185" s="219" t="s">
        <v>338</v>
      </c>
      <c r="B185" s="219" t="s">
        <v>339</v>
      </c>
      <c r="C185" s="219" t="s">
        <v>340</v>
      </c>
      <c r="E185" s="250" t="s">
        <v>527</v>
      </c>
      <c r="F185" s="250" t="s">
        <v>529</v>
      </c>
      <c r="G185" s="250" t="s">
        <v>530</v>
      </c>
      <c r="H185" s="250" t="s">
        <v>528</v>
      </c>
      <c r="I185" s="250" t="s">
        <v>531</v>
      </c>
      <c r="J185" s="250" t="s">
        <v>532</v>
      </c>
      <c r="K185" s="250" t="s">
        <v>533</v>
      </c>
      <c r="L185" s="250" t="s">
        <v>534</v>
      </c>
      <c r="M185" s="250" t="s">
        <v>535</v>
      </c>
      <c r="N185" s="250" t="s">
        <v>536</v>
      </c>
      <c r="O185" s="250" t="s">
        <v>540</v>
      </c>
      <c r="P185" s="250" t="s">
        <v>539</v>
      </c>
      <c r="Q185" s="250" t="s">
        <v>538</v>
      </c>
      <c r="R185" s="250" t="s">
        <v>537</v>
      </c>
      <c r="S185" s="250"/>
    </row>
    <row r="186" spans="1:19" ht="29.25" customHeight="1" x14ac:dyDescent="0.2">
      <c r="A186" s="219" t="s">
        <v>339</v>
      </c>
      <c r="B186" s="220" t="s">
        <v>527</v>
      </c>
      <c r="C186" s="220" t="s">
        <v>532</v>
      </c>
      <c r="E186" s="72" t="s">
        <v>522</v>
      </c>
      <c r="F186" s="72" t="s">
        <v>149</v>
      </c>
      <c r="G186" s="72" t="s">
        <v>154</v>
      </c>
      <c r="H186" s="72" t="s">
        <v>159</v>
      </c>
      <c r="I186" s="72" t="s">
        <v>169</v>
      </c>
      <c r="J186" s="101" t="s">
        <v>203</v>
      </c>
      <c r="K186" s="101" t="s">
        <v>518</v>
      </c>
      <c r="L186" s="101" t="s">
        <v>227</v>
      </c>
      <c r="M186" s="101"/>
      <c r="N186" s="101" t="s">
        <v>237</v>
      </c>
      <c r="O186" s="101" t="s">
        <v>252</v>
      </c>
      <c r="P186" s="101" t="s">
        <v>259</v>
      </c>
      <c r="Q186" s="101" t="s">
        <v>268</v>
      </c>
      <c r="R186" s="101" t="s">
        <v>277</v>
      </c>
    </row>
    <row r="187" spans="1:19" ht="29.25" customHeight="1" x14ac:dyDescent="0.2">
      <c r="A187" s="219" t="s">
        <v>340</v>
      </c>
      <c r="B187" s="220" t="s">
        <v>529</v>
      </c>
      <c r="C187" s="220" t="s">
        <v>533</v>
      </c>
      <c r="E187" s="72" t="s">
        <v>523</v>
      </c>
      <c r="F187" s="72" t="s">
        <v>150</v>
      </c>
      <c r="G187" s="72" t="s">
        <v>155</v>
      </c>
      <c r="H187" s="72" t="s">
        <v>160</v>
      </c>
      <c r="I187" s="72" t="s">
        <v>165</v>
      </c>
      <c r="J187" s="101" t="s">
        <v>205</v>
      </c>
      <c r="K187" s="101" t="s">
        <v>214</v>
      </c>
      <c r="L187" s="101" t="s">
        <v>229</v>
      </c>
      <c r="M187" s="101"/>
      <c r="N187" s="101" t="s">
        <v>239</v>
      </c>
      <c r="O187" s="101" t="s">
        <v>254</v>
      </c>
      <c r="P187" s="101" t="s">
        <v>261</v>
      </c>
      <c r="Q187" s="101" t="s">
        <v>270</v>
      </c>
      <c r="R187" s="101" t="s">
        <v>279</v>
      </c>
    </row>
    <row r="188" spans="1:19" ht="29.25" customHeight="1" x14ac:dyDescent="0.2">
      <c r="B188" s="220" t="s">
        <v>530</v>
      </c>
      <c r="C188" s="220" t="s">
        <v>534</v>
      </c>
      <c r="E188" s="72" t="s">
        <v>524</v>
      </c>
      <c r="F188" s="72" t="s">
        <v>151</v>
      </c>
      <c r="G188" s="72" t="s">
        <v>156</v>
      </c>
      <c r="H188" s="72" t="s">
        <v>161</v>
      </c>
      <c r="I188" s="72" t="s">
        <v>166</v>
      </c>
      <c r="J188" s="101" t="s">
        <v>207</v>
      </c>
      <c r="K188" s="101" t="s">
        <v>216</v>
      </c>
      <c r="L188" s="101" t="s">
        <v>231</v>
      </c>
      <c r="M188" s="101"/>
      <c r="N188" s="101" t="s">
        <v>241</v>
      </c>
      <c r="O188" s="101" t="s">
        <v>256</v>
      </c>
      <c r="P188" s="101" t="s">
        <v>263</v>
      </c>
      <c r="Q188" s="101" t="s">
        <v>272</v>
      </c>
      <c r="R188" s="101" t="s">
        <v>281</v>
      </c>
    </row>
    <row r="189" spans="1:19" ht="29.25" customHeight="1" x14ac:dyDescent="0.2">
      <c r="B189" s="220" t="s">
        <v>528</v>
      </c>
      <c r="C189" s="220" t="s">
        <v>535</v>
      </c>
      <c r="E189" s="72" t="s">
        <v>525</v>
      </c>
      <c r="F189" s="72" t="s">
        <v>152</v>
      </c>
      <c r="G189" s="72" t="s">
        <v>157</v>
      </c>
      <c r="H189" s="72" t="s">
        <v>162</v>
      </c>
      <c r="I189" s="72" t="s">
        <v>167</v>
      </c>
      <c r="J189" s="101" t="s">
        <v>209</v>
      </c>
      <c r="K189" s="101" t="s">
        <v>218</v>
      </c>
      <c r="L189" s="101" t="s">
        <v>233</v>
      </c>
      <c r="M189" s="101"/>
      <c r="N189" s="101" t="s">
        <v>243</v>
      </c>
      <c r="O189" s="157"/>
      <c r="P189" s="101" t="s">
        <v>265</v>
      </c>
      <c r="Q189" s="101" t="s">
        <v>274</v>
      </c>
      <c r="R189" s="101" t="s">
        <v>283</v>
      </c>
    </row>
    <row r="190" spans="1:19" ht="29.25" customHeight="1" x14ac:dyDescent="0.2">
      <c r="B190" s="220" t="s">
        <v>531</v>
      </c>
      <c r="C190" s="220" t="s">
        <v>536</v>
      </c>
      <c r="E190" s="72" t="s">
        <v>526</v>
      </c>
      <c r="F190" s="72" t="s">
        <v>153</v>
      </c>
      <c r="G190" s="72" t="s">
        <v>158</v>
      </c>
      <c r="H190" s="72" t="s">
        <v>163</v>
      </c>
      <c r="I190" s="72" t="s">
        <v>168</v>
      </c>
      <c r="J190" s="223"/>
      <c r="K190" s="101" t="s">
        <v>220</v>
      </c>
      <c r="L190" s="223"/>
      <c r="M190" s="223"/>
      <c r="N190" s="101" t="s">
        <v>245</v>
      </c>
      <c r="O190" s="157"/>
      <c r="P190" s="223"/>
      <c r="R190" s="101" t="s">
        <v>285</v>
      </c>
    </row>
    <row r="191" spans="1:19" ht="29.25" customHeight="1" x14ac:dyDescent="0.2">
      <c r="B191" s="219"/>
      <c r="C191" s="220" t="s">
        <v>540</v>
      </c>
      <c r="F191" s="249"/>
      <c r="G191" s="249"/>
      <c r="H191" s="249" t="s">
        <v>164</v>
      </c>
      <c r="I191" s="249"/>
      <c r="J191" s="223"/>
      <c r="K191" s="101" t="s">
        <v>519</v>
      </c>
      <c r="L191" s="223"/>
      <c r="M191" s="223"/>
      <c r="N191" s="101" t="s">
        <v>247</v>
      </c>
      <c r="O191" s="157"/>
      <c r="P191" s="223"/>
      <c r="R191" s="101" t="s">
        <v>287</v>
      </c>
    </row>
    <row r="192" spans="1:19" ht="29.25" customHeight="1" x14ac:dyDescent="0.2">
      <c r="B192" s="219"/>
      <c r="C192" s="220" t="s">
        <v>539</v>
      </c>
      <c r="E192" s="249"/>
      <c r="F192" s="249"/>
      <c r="G192" s="249"/>
      <c r="H192" s="249"/>
      <c r="I192" s="223"/>
      <c r="K192" s="101" t="s">
        <v>520</v>
      </c>
      <c r="N192" s="101" t="s">
        <v>521</v>
      </c>
      <c r="O192" s="223"/>
      <c r="Q192" s="101"/>
    </row>
    <row r="193" spans="2:17" ht="29.25" customHeight="1" x14ac:dyDescent="0.2">
      <c r="B193" s="219"/>
      <c r="C193" s="220" t="s">
        <v>538</v>
      </c>
      <c r="E193" s="249"/>
      <c r="F193" s="249"/>
      <c r="G193" s="249"/>
      <c r="H193" s="249"/>
      <c r="I193" s="223"/>
      <c r="J193" s="101"/>
      <c r="K193" s="223"/>
      <c r="L193" s="101"/>
      <c r="M193" s="101"/>
      <c r="N193" s="157"/>
      <c r="O193" s="223"/>
      <c r="Q193" s="101"/>
    </row>
    <row r="194" spans="2:17" ht="29.25" customHeight="1" x14ac:dyDescent="0.2">
      <c r="B194" s="219"/>
      <c r="C194" s="220" t="s">
        <v>537</v>
      </c>
      <c r="I194" s="250"/>
      <c r="O194" s="250"/>
    </row>
    <row r="195" spans="2:17" s="69" customFormat="1" ht="17.25" customHeight="1" x14ac:dyDescent="0.2">
      <c r="B195" s="265" t="s">
        <v>170</v>
      </c>
    </row>
    <row r="196" spans="2:17" ht="28.5" customHeight="1" x14ac:dyDescent="0.2">
      <c r="B196" s="72" t="s">
        <v>149</v>
      </c>
      <c r="G196" s="72"/>
    </row>
    <row r="197" spans="2:17" x14ac:dyDescent="0.2">
      <c r="B197" s="72" t="s">
        <v>150</v>
      </c>
    </row>
    <row r="198" spans="2:17" x14ac:dyDescent="0.2">
      <c r="B198" s="72" t="s">
        <v>151</v>
      </c>
      <c r="H198" s="100" t="s">
        <v>202</v>
      </c>
    </row>
    <row r="199" spans="2:17" x14ac:dyDescent="0.2">
      <c r="B199" s="72" t="s">
        <v>152</v>
      </c>
      <c r="H199" s="100" t="s">
        <v>204</v>
      </c>
    </row>
    <row r="200" spans="2:17" ht="25.5" customHeight="1" x14ac:dyDescent="0.2">
      <c r="B200" s="72" t="s">
        <v>153</v>
      </c>
      <c r="C200" s="234" t="s">
        <v>493</v>
      </c>
      <c r="H200" s="100" t="s">
        <v>206</v>
      </c>
    </row>
    <row r="201" spans="2:17" x14ac:dyDescent="0.2">
      <c r="B201" s="72" t="s">
        <v>154</v>
      </c>
      <c r="C201" s="234" t="s">
        <v>494</v>
      </c>
      <c r="H201" s="100" t="s">
        <v>208</v>
      </c>
    </row>
    <row r="202" spans="2:17" x14ac:dyDescent="0.2">
      <c r="B202" s="72" t="s">
        <v>155</v>
      </c>
      <c r="C202" s="234" t="s">
        <v>495</v>
      </c>
      <c r="H202" s="102" t="s">
        <v>211</v>
      </c>
    </row>
    <row r="203" spans="2:17" ht="29.25" customHeight="1" x14ac:dyDescent="0.2">
      <c r="B203" s="72" t="s">
        <v>156</v>
      </c>
      <c r="C203" s="234" t="s">
        <v>496</v>
      </c>
      <c r="H203" s="102" t="s">
        <v>213</v>
      </c>
    </row>
    <row r="204" spans="2:17" x14ac:dyDescent="0.2">
      <c r="B204" s="72" t="s">
        <v>157</v>
      </c>
      <c r="C204" s="234"/>
      <c r="H204" s="102" t="s">
        <v>215</v>
      </c>
    </row>
    <row r="205" spans="2:17" x14ac:dyDescent="0.2">
      <c r="B205" s="72" t="s">
        <v>158</v>
      </c>
      <c r="C205" s="234"/>
      <c r="H205" s="102" t="s">
        <v>217</v>
      </c>
    </row>
    <row r="206" spans="2:17" x14ac:dyDescent="0.2">
      <c r="B206" s="72" t="s">
        <v>159</v>
      </c>
      <c r="C206" s="234"/>
      <c r="H206" s="102" t="s">
        <v>219</v>
      </c>
    </row>
    <row r="207" spans="2:17" x14ac:dyDescent="0.2">
      <c r="B207" s="72" t="s">
        <v>160</v>
      </c>
      <c r="H207" s="102" t="s">
        <v>221</v>
      </c>
    </row>
    <row r="208" spans="2:17" ht="22.5" x14ac:dyDescent="0.2">
      <c r="B208" s="72" t="s">
        <v>161</v>
      </c>
      <c r="H208" s="102" t="s">
        <v>223</v>
      </c>
    </row>
    <row r="209" spans="2:8" ht="22.5" x14ac:dyDescent="0.2">
      <c r="B209" s="72" t="s">
        <v>162</v>
      </c>
      <c r="H209" s="102" t="s">
        <v>226</v>
      </c>
    </row>
    <row r="210" spans="2:8" x14ac:dyDescent="0.2">
      <c r="B210" s="72" t="s">
        <v>163</v>
      </c>
      <c r="H210" s="102" t="s">
        <v>228</v>
      </c>
    </row>
    <row r="211" spans="2:8" ht="22.5" x14ac:dyDescent="0.2">
      <c r="B211" s="72" t="s">
        <v>164</v>
      </c>
      <c r="H211" s="102" t="s">
        <v>230</v>
      </c>
    </row>
    <row r="212" spans="2:8" ht="14.25" customHeight="1" x14ac:dyDescent="0.2">
      <c r="B212" s="72" t="s">
        <v>169</v>
      </c>
      <c r="H212" s="102" t="s">
        <v>232</v>
      </c>
    </row>
    <row r="213" spans="2:8" ht="22.5" x14ac:dyDescent="0.2">
      <c r="B213" s="72" t="s">
        <v>165</v>
      </c>
      <c r="E213" s="15"/>
      <c r="H213" s="102" t="s">
        <v>236</v>
      </c>
    </row>
    <row r="214" spans="2:8" ht="22.5" x14ac:dyDescent="0.2">
      <c r="B214" s="72" t="s">
        <v>166</v>
      </c>
      <c r="H214" s="102" t="s">
        <v>238</v>
      </c>
    </row>
    <row r="215" spans="2:8" x14ac:dyDescent="0.2">
      <c r="B215" s="72" t="s">
        <v>167</v>
      </c>
      <c r="H215" s="102" t="s">
        <v>240</v>
      </c>
    </row>
    <row r="216" spans="2:8" ht="22.5" x14ac:dyDescent="0.2">
      <c r="B216" s="72" t="s">
        <v>168</v>
      </c>
      <c r="H216" s="102" t="s">
        <v>242</v>
      </c>
    </row>
    <row r="217" spans="2:8" x14ac:dyDescent="0.2">
      <c r="H217" s="102" t="s">
        <v>244</v>
      </c>
    </row>
    <row r="218" spans="2:8" x14ac:dyDescent="0.2">
      <c r="B218" s="14" t="s">
        <v>173</v>
      </c>
      <c r="H218" s="102" t="s">
        <v>246</v>
      </c>
    </row>
    <row r="219" spans="2:8" x14ac:dyDescent="0.2">
      <c r="B219" s="72">
        <v>2015</v>
      </c>
      <c r="H219" s="102" t="s">
        <v>248</v>
      </c>
    </row>
    <row r="220" spans="2:8" x14ac:dyDescent="0.2">
      <c r="B220" s="72">
        <v>2016</v>
      </c>
      <c r="C220" s="72" t="s">
        <v>144</v>
      </c>
      <c r="H220" s="102" t="s">
        <v>251</v>
      </c>
    </row>
    <row r="221" spans="2:8" x14ac:dyDescent="0.2">
      <c r="B221" s="72">
        <v>2017</v>
      </c>
      <c r="C221" s="72" t="s">
        <v>143</v>
      </c>
      <c r="H221" s="102" t="s">
        <v>253</v>
      </c>
    </row>
    <row r="222" spans="2:8" x14ac:dyDescent="0.2">
      <c r="B222" s="72">
        <v>2018</v>
      </c>
      <c r="C222" s="72" t="s">
        <v>142</v>
      </c>
      <c r="H222" s="102" t="s">
        <v>255</v>
      </c>
    </row>
    <row r="223" spans="2:8" ht="22.5" x14ac:dyDescent="0.2">
      <c r="B223" s="72">
        <v>2019</v>
      </c>
      <c r="C223" s="72" t="s">
        <v>141</v>
      </c>
      <c r="H223" s="102" t="s">
        <v>258</v>
      </c>
    </row>
    <row r="224" spans="2:8" x14ac:dyDescent="0.2">
      <c r="H224" s="102" t="s">
        <v>260</v>
      </c>
    </row>
    <row r="225" spans="2:8" ht="15" x14ac:dyDescent="0.25">
      <c r="B225" s="99" t="s">
        <v>201</v>
      </c>
      <c r="C225" s="105" t="s">
        <v>288</v>
      </c>
      <c r="D225" s="104"/>
      <c r="E225" s="104"/>
      <c r="H225" s="102" t="s">
        <v>262</v>
      </c>
    </row>
    <row r="226" spans="2:8" ht="15" x14ac:dyDescent="0.25">
      <c r="B226" s="99"/>
      <c r="C226" s="157" t="s">
        <v>336</v>
      </c>
      <c r="D226" s="104"/>
      <c r="E226" s="104"/>
      <c r="H226" s="102" t="s">
        <v>264</v>
      </c>
    </row>
    <row r="227" spans="2:8" ht="15" x14ac:dyDescent="0.25">
      <c r="B227" s="99"/>
      <c r="C227" s="157" t="s">
        <v>144</v>
      </c>
      <c r="D227" s="104"/>
      <c r="E227" s="104"/>
      <c r="H227" s="102" t="s">
        <v>267</v>
      </c>
    </row>
    <row r="228" spans="2:8" ht="15" x14ac:dyDescent="0.25">
      <c r="B228" s="99"/>
      <c r="C228" s="157" t="s">
        <v>143</v>
      </c>
      <c r="D228" s="104"/>
      <c r="E228" s="104"/>
      <c r="H228" s="102" t="s">
        <v>269</v>
      </c>
    </row>
    <row r="229" spans="2:8" ht="15" x14ac:dyDescent="0.25">
      <c r="B229" s="99"/>
      <c r="C229" s="157" t="s">
        <v>142</v>
      </c>
      <c r="D229" s="104"/>
      <c r="E229" s="104"/>
      <c r="H229" s="102" t="s">
        <v>271</v>
      </c>
    </row>
    <row r="230" spans="2:8" ht="15" x14ac:dyDescent="0.25">
      <c r="B230" s="99"/>
      <c r="C230" s="157" t="s">
        <v>141</v>
      </c>
      <c r="H230" s="102" t="s">
        <v>273</v>
      </c>
    </row>
    <row r="231" spans="2:8" x14ac:dyDescent="0.2">
      <c r="B231" s="326" t="s">
        <v>178</v>
      </c>
      <c r="C231" s="11" t="s">
        <v>289</v>
      </c>
      <c r="H231" s="100" t="s">
        <v>276</v>
      </c>
    </row>
    <row r="232" spans="2:8" x14ac:dyDescent="0.2">
      <c r="B232" s="326"/>
      <c r="C232" s="157" t="s">
        <v>210</v>
      </c>
      <c r="H232" s="100" t="s">
        <v>278</v>
      </c>
    </row>
    <row r="233" spans="2:8" x14ac:dyDescent="0.2">
      <c r="B233" s="326"/>
      <c r="C233" s="157" t="s">
        <v>225</v>
      </c>
      <c r="H233" s="100" t="s">
        <v>280</v>
      </c>
    </row>
    <row r="234" spans="2:8" ht="25.5" x14ac:dyDescent="0.2">
      <c r="B234" s="326"/>
      <c r="C234" s="103" t="s">
        <v>234</v>
      </c>
      <c r="H234" s="100" t="s">
        <v>282</v>
      </c>
    </row>
    <row r="235" spans="2:8" x14ac:dyDescent="0.2">
      <c r="B235" s="158" t="s">
        <v>179</v>
      </c>
      <c r="C235" s="157" t="s">
        <v>235</v>
      </c>
      <c r="H235" s="100" t="s">
        <v>284</v>
      </c>
    </row>
    <row r="236" spans="2:8" x14ac:dyDescent="0.2">
      <c r="B236" s="158"/>
      <c r="C236" s="157" t="s">
        <v>250</v>
      </c>
      <c r="H236" s="100" t="s">
        <v>286</v>
      </c>
    </row>
    <row r="237" spans="2:8" x14ac:dyDescent="0.2">
      <c r="B237" s="158"/>
      <c r="C237" s="157" t="s">
        <v>257</v>
      </c>
    </row>
    <row r="238" spans="2:8" x14ac:dyDescent="0.2">
      <c r="B238" s="158"/>
      <c r="C238" s="157" t="s">
        <v>266</v>
      </c>
    </row>
    <row r="239" spans="2:8" x14ac:dyDescent="0.2">
      <c r="B239" s="158"/>
      <c r="C239" s="157" t="s">
        <v>275</v>
      </c>
    </row>
    <row r="240" spans="2:8" x14ac:dyDescent="0.2">
      <c r="B240" s="158"/>
      <c r="C240" s="157"/>
    </row>
    <row r="241" spans="2:5" x14ac:dyDescent="0.2">
      <c r="B241" s="159"/>
      <c r="C241" s="160" t="s">
        <v>343</v>
      </c>
    </row>
    <row r="242" spans="2:5" ht="15" x14ac:dyDescent="0.2">
      <c r="B242" s="104"/>
      <c r="C242" s="104" t="s">
        <v>336</v>
      </c>
    </row>
    <row r="243" spans="2:5" ht="15" x14ac:dyDescent="0.2">
      <c r="B243" s="104"/>
      <c r="C243" s="72" t="s">
        <v>344</v>
      </c>
    </row>
    <row r="244" spans="2:5" ht="15" x14ac:dyDescent="0.2">
      <c r="B244" s="104"/>
      <c r="C244" s="72" t="s">
        <v>345</v>
      </c>
    </row>
    <row r="245" spans="2:5" ht="15" x14ac:dyDescent="0.2">
      <c r="B245" s="104"/>
      <c r="C245" s="72" t="s">
        <v>346</v>
      </c>
    </row>
    <row r="246" spans="2:5" ht="15" x14ac:dyDescent="0.2">
      <c r="B246" s="104"/>
      <c r="C246" s="72" t="s">
        <v>347</v>
      </c>
    </row>
    <row r="247" spans="2:5" ht="15" x14ac:dyDescent="0.2">
      <c r="B247" s="104"/>
      <c r="C247" s="72" t="s">
        <v>348</v>
      </c>
    </row>
    <row r="248" spans="2:5" ht="15" x14ac:dyDescent="0.2">
      <c r="B248" s="104"/>
      <c r="C248" s="72" t="s">
        <v>349</v>
      </c>
    </row>
    <row r="249" spans="2:5" x14ac:dyDescent="0.2">
      <c r="B249" s="100" t="s">
        <v>202</v>
      </c>
      <c r="C249" s="101" t="s">
        <v>203</v>
      </c>
      <c r="E249" s="72"/>
    </row>
    <row r="250" spans="2:5" x14ac:dyDescent="0.2">
      <c r="B250" s="100" t="s">
        <v>204</v>
      </c>
      <c r="C250" s="101" t="s">
        <v>205</v>
      </c>
      <c r="E250" s="72"/>
    </row>
    <row r="251" spans="2:5" x14ac:dyDescent="0.2">
      <c r="B251" s="100" t="s">
        <v>206</v>
      </c>
      <c r="C251" s="101" t="s">
        <v>207</v>
      </c>
      <c r="E251" s="72"/>
    </row>
    <row r="252" spans="2:5" x14ac:dyDescent="0.2">
      <c r="B252" s="100" t="s">
        <v>208</v>
      </c>
      <c r="C252" s="101" t="s">
        <v>209</v>
      </c>
      <c r="E252" s="72"/>
    </row>
    <row r="253" spans="2:5" x14ac:dyDescent="0.2">
      <c r="B253" s="102" t="s">
        <v>211</v>
      </c>
      <c r="C253" s="101" t="s">
        <v>212</v>
      </c>
      <c r="E253" s="72"/>
    </row>
    <row r="254" spans="2:5" x14ac:dyDescent="0.2">
      <c r="B254" s="102" t="s">
        <v>213</v>
      </c>
      <c r="C254" s="101" t="s">
        <v>214</v>
      </c>
      <c r="E254" s="72"/>
    </row>
    <row r="255" spans="2:5" x14ac:dyDescent="0.2">
      <c r="B255" s="102" t="s">
        <v>215</v>
      </c>
      <c r="C255" s="101" t="s">
        <v>216</v>
      </c>
      <c r="E255" s="72"/>
    </row>
    <row r="256" spans="2:5" x14ac:dyDescent="0.2">
      <c r="B256" s="102" t="s">
        <v>217</v>
      </c>
      <c r="C256" s="101" t="s">
        <v>218</v>
      </c>
      <c r="E256" s="72"/>
    </row>
    <row r="257" spans="2:5" x14ac:dyDescent="0.2">
      <c r="B257" s="102" t="s">
        <v>219</v>
      </c>
      <c r="C257" s="101" t="s">
        <v>220</v>
      </c>
      <c r="E257" s="72"/>
    </row>
    <row r="258" spans="2:5" x14ac:dyDescent="0.2">
      <c r="B258" s="102" t="s">
        <v>221</v>
      </c>
      <c r="C258" s="101" t="s">
        <v>222</v>
      </c>
      <c r="E258" s="72"/>
    </row>
    <row r="259" spans="2:5" x14ac:dyDescent="0.2">
      <c r="B259" s="102" t="s">
        <v>223</v>
      </c>
      <c r="C259" s="101" t="s">
        <v>224</v>
      </c>
      <c r="E259" s="72"/>
    </row>
    <row r="260" spans="2:5" x14ac:dyDescent="0.2">
      <c r="B260" s="102" t="s">
        <v>226</v>
      </c>
      <c r="C260" s="101" t="s">
        <v>227</v>
      </c>
      <c r="E260" s="72"/>
    </row>
    <row r="261" spans="2:5" x14ac:dyDescent="0.2">
      <c r="B261" s="102" t="s">
        <v>228</v>
      </c>
      <c r="C261" s="101" t="s">
        <v>229</v>
      </c>
      <c r="E261" s="72"/>
    </row>
    <row r="262" spans="2:5" x14ac:dyDescent="0.2">
      <c r="B262" s="102" t="s">
        <v>230</v>
      </c>
      <c r="C262" s="101" t="s">
        <v>231</v>
      </c>
    </row>
    <row r="263" spans="2:5" x14ac:dyDescent="0.2">
      <c r="B263" s="102" t="s">
        <v>232</v>
      </c>
      <c r="C263" s="101" t="s">
        <v>233</v>
      </c>
    </row>
    <row r="264" spans="2:5" x14ac:dyDescent="0.2">
      <c r="B264" s="102" t="s">
        <v>236</v>
      </c>
      <c r="C264" s="101" t="s">
        <v>237</v>
      </c>
    </row>
    <row r="265" spans="2:5" x14ac:dyDescent="0.2">
      <c r="B265" s="102" t="s">
        <v>238</v>
      </c>
      <c r="C265" s="101" t="s">
        <v>239</v>
      </c>
    </row>
    <row r="266" spans="2:5" x14ac:dyDescent="0.2">
      <c r="B266" s="102" t="s">
        <v>240</v>
      </c>
      <c r="C266" s="101" t="s">
        <v>241</v>
      </c>
    </row>
    <row r="267" spans="2:5" x14ac:dyDescent="0.2">
      <c r="B267" s="102" t="s">
        <v>242</v>
      </c>
      <c r="C267" s="101" t="s">
        <v>243</v>
      </c>
    </row>
    <row r="268" spans="2:5" x14ac:dyDescent="0.2">
      <c r="B268" s="102" t="s">
        <v>244</v>
      </c>
      <c r="C268" s="101" t="s">
        <v>245</v>
      </c>
    </row>
    <row r="269" spans="2:5" x14ac:dyDescent="0.2">
      <c r="B269" s="102" t="s">
        <v>246</v>
      </c>
      <c r="C269" s="101" t="s">
        <v>247</v>
      </c>
    </row>
    <row r="270" spans="2:5" x14ac:dyDescent="0.2">
      <c r="B270" s="102" t="s">
        <v>248</v>
      </c>
      <c r="C270" s="101" t="s">
        <v>249</v>
      </c>
    </row>
    <row r="271" spans="2:5" x14ac:dyDescent="0.2">
      <c r="B271" s="102" t="s">
        <v>251</v>
      </c>
      <c r="C271" s="101" t="s">
        <v>252</v>
      </c>
    </row>
    <row r="272" spans="2:5" x14ac:dyDescent="0.2">
      <c r="B272" s="102" t="s">
        <v>253</v>
      </c>
      <c r="C272" s="101" t="s">
        <v>254</v>
      </c>
    </row>
    <row r="273" spans="2:3" x14ac:dyDescent="0.2">
      <c r="B273" s="102" t="s">
        <v>255</v>
      </c>
      <c r="C273" s="101" t="s">
        <v>256</v>
      </c>
    </row>
    <row r="274" spans="2:3" x14ac:dyDescent="0.2">
      <c r="B274" s="102" t="s">
        <v>258</v>
      </c>
      <c r="C274" s="101" t="s">
        <v>259</v>
      </c>
    </row>
    <row r="275" spans="2:3" x14ac:dyDescent="0.2">
      <c r="B275" s="102" t="s">
        <v>260</v>
      </c>
      <c r="C275" s="101" t="s">
        <v>261</v>
      </c>
    </row>
    <row r="276" spans="2:3" x14ac:dyDescent="0.2">
      <c r="B276" s="102" t="s">
        <v>262</v>
      </c>
      <c r="C276" s="101" t="s">
        <v>263</v>
      </c>
    </row>
    <row r="277" spans="2:3" x14ac:dyDescent="0.2">
      <c r="B277" s="102" t="s">
        <v>264</v>
      </c>
      <c r="C277" s="101" t="s">
        <v>265</v>
      </c>
    </row>
    <row r="278" spans="2:3" x14ac:dyDescent="0.2">
      <c r="B278" s="102" t="s">
        <v>267</v>
      </c>
      <c r="C278" s="101" t="s">
        <v>268</v>
      </c>
    </row>
    <row r="279" spans="2:3" x14ac:dyDescent="0.2">
      <c r="B279" s="102" t="s">
        <v>269</v>
      </c>
      <c r="C279" s="101" t="s">
        <v>270</v>
      </c>
    </row>
    <row r="280" spans="2:3" x14ac:dyDescent="0.2">
      <c r="B280" s="102" t="s">
        <v>271</v>
      </c>
      <c r="C280" s="101" t="s">
        <v>272</v>
      </c>
    </row>
    <row r="281" spans="2:3" x14ac:dyDescent="0.2">
      <c r="B281" s="102" t="s">
        <v>273</v>
      </c>
      <c r="C281" s="101" t="s">
        <v>274</v>
      </c>
    </row>
    <row r="282" spans="2:3" x14ac:dyDescent="0.2">
      <c r="B282" s="100" t="s">
        <v>276</v>
      </c>
      <c r="C282" s="101" t="s">
        <v>277</v>
      </c>
    </row>
    <row r="283" spans="2:3" x14ac:dyDescent="0.2">
      <c r="B283" s="100" t="s">
        <v>278</v>
      </c>
      <c r="C283" s="101" t="s">
        <v>279</v>
      </c>
    </row>
    <row r="284" spans="2:3" x14ac:dyDescent="0.2">
      <c r="B284" s="100" t="s">
        <v>280</v>
      </c>
      <c r="C284" s="101" t="s">
        <v>281</v>
      </c>
    </row>
    <row r="285" spans="2:3" x14ac:dyDescent="0.2">
      <c r="B285" s="100" t="s">
        <v>282</v>
      </c>
      <c r="C285" s="101" t="s">
        <v>283</v>
      </c>
    </row>
    <row r="286" spans="2:3" x14ac:dyDescent="0.2">
      <c r="B286" s="100" t="s">
        <v>284</v>
      </c>
      <c r="C286" s="101" t="s">
        <v>285</v>
      </c>
    </row>
    <row r="287" spans="2:3" x14ac:dyDescent="0.2">
      <c r="B287" s="100" t="s">
        <v>286</v>
      </c>
      <c r="C287" s="101" t="s">
        <v>287</v>
      </c>
    </row>
    <row r="289" spans="2:3" x14ac:dyDescent="0.2">
      <c r="B289" s="69"/>
      <c r="C289" s="14" t="s">
        <v>351</v>
      </c>
    </row>
    <row r="290" spans="2:3" x14ac:dyDescent="0.2">
      <c r="B290" s="69"/>
      <c r="C290" s="101" t="s">
        <v>443</v>
      </c>
    </row>
    <row r="291" spans="2:3" x14ac:dyDescent="0.2">
      <c r="C291" s="101" t="s">
        <v>352</v>
      </c>
    </row>
    <row r="292" spans="2:3" x14ac:dyDescent="0.2">
      <c r="C292" s="101" t="s">
        <v>353</v>
      </c>
    </row>
    <row r="293" spans="2:3" x14ac:dyDescent="0.2">
      <c r="C293" s="101" t="s">
        <v>354</v>
      </c>
    </row>
    <row r="294" spans="2:3" x14ac:dyDescent="0.2">
      <c r="C294" s="101" t="s">
        <v>355</v>
      </c>
    </row>
    <row r="295" spans="2:3" x14ac:dyDescent="0.2">
      <c r="C295" s="101" t="s">
        <v>435</v>
      </c>
    </row>
    <row r="296" spans="2:3" x14ac:dyDescent="0.2">
      <c r="C296" s="101" t="s">
        <v>436</v>
      </c>
    </row>
    <row r="297" spans="2:3" x14ac:dyDescent="0.2">
      <c r="B297" s="8" t="s">
        <v>387</v>
      </c>
      <c r="C297" s="101" t="s">
        <v>437</v>
      </c>
    </row>
    <row r="298" spans="2:3" x14ac:dyDescent="0.2">
      <c r="B298" s="8" t="s">
        <v>388</v>
      </c>
      <c r="C298" s="101" t="s">
        <v>438</v>
      </c>
    </row>
    <row r="299" spans="2:3" x14ac:dyDescent="0.2">
      <c r="B299" s="8" t="s">
        <v>389</v>
      </c>
      <c r="C299" s="101" t="s">
        <v>439</v>
      </c>
    </row>
    <row r="300" spans="2:3" x14ac:dyDescent="0.2">
      <c r="B300" s="8" t="s">
        <v>395</v>
      </c>
      <c r="C300" s="101" t="s">
        <v>440</v>
      </c>
    </row>
    <row r="301" spans="2:3" x14ac:dyDescent="0.2">
      <c r="B301" s="8" t="s">
        <v>390</v>
      </c>
      <c r="C301" s="101" t="s">
        <v>441</v>
      </c>
    </row>
    <row r="302" spans="2:3" x14ac:dyDescent="0.2">
      <c r="B302" s="8" t="s">
        <v>393</v>
      </c>
      <c r="C302" s="101" t="s">
        <v>442</v>
      </c>
    </row>
    <row r="303" spans="2:3" x14ac:dyDescent="0.2">
      <c r="B303" s="8" t="s">
        <v>392</v>
      </c>
      <c r="C303" s="101"/>
    </row>
    <row r="304" spans="2:3" x14ac:dyDescent="0.2">
      <c r="B304" s="8" t="s">
        <v>391</v>
      </c>
      <c r="C304" s="101"/>
    </row>
    <row r="305" spans="2:3" x14ac:dyDescent="0.2">
      <c r="C305" s="101"/>
    </row>
    <row r="306" spans="2:3" x14ac:dyDescent="0.2">
      <c r="B306" s="8" t="s">
        <v>375</v>
      </c>
    </row>
    <row r="307" spans="2:3" x14ac:dyDescent="0.2">
      <c r="B307" s="8" t="s">
        <v>376</v>
      </c>
    </row>
    <row r="308" spans="2:3" x14ac:dyDescent="0.2">
      <c r="B308" s="8" t="s">
        <v>377</v>
      </c>
    </row>
    <row r="309" spans="2:3" x14ac:dyDescent="0.2">
      <c r="B309" s="8" t="s">
        <v>394</v>
      </c>
    </row>
    <row r="310" spans="2:3" x14ac:dyDescent="0.2">
      <c r="B310" s="8" t="s">
        <v>396</v>
      </c>
    </row>
    <row r="311" spans="2:3" x14ac:dyDescent="0.2">
      <c r="B311" s="8" t="s">
        <v>397</v>
      </c>
    </row>
    <row r="312" spans="2:3" x14ac:dyDescent="0.2">
      <c r="B312" s="8" t="s">
        <v>398</v>
      </c>
    </row>
    <row r="313" spans="2:3" x14ac:dyDescent="0.2">
      <c r="B313" s="8"/>
    </row>
    <row r="314" spans="2:3" x14ac:dyDescent="0.2">
      <c r="B314" s="8" t="s">
        <v>383</v>
      </c>
    </row>
    <row r="315" spans="2:3" x14ac:dyDescent="0.2">
      <c r="B315" s="8" t="s">
        <v>382</v>
      </c>
    </row>
  </sheetData>
  <mergeCells count="1">
    <mergeCell ref="B231:B234"/>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view="pageBreakPreview" topLeftCell="C10" zoomScale="70" zoomScaleNormal="55" zoomScaleSheetLayoutView="70" workbookViewId="0">
      <selection activeCell="F17" sqref="F17:H17"/>
    </sheetView>
  </sheetViews>
  <sheetFormatPr baseColWidth="10" defaultRowHeight="12.75" x14ac:dyDescent="0.2"/>
  <cols>
    <col min="1" max="1" width="1.85546875" style="1" customWidth="1"/>
    <col min="2" max="2" width="28.85546875" style="1" customWidth="1"/>
    <col min="3" max="3" width="79.140625" style="1" customWidth="1"/>
    <col min="4" max="4" width="3.7109375" style="1" customWidth="1"/>
    <col min="5" max="5" width="28.85546875" style="1" customWidth="1"/>
    <col min="6" max="6" width="62.28515625" style="1" customWidth="1"/>
    <col min="7" max="7" width="18.5703125" style="7" customWidth="1"/>
    <col min="8" max="8" width="19" style="1" customWidth="1"/>
    <col min="9" max="9" width="1.140625" style="1" customWidth="1"/>
    <col min="10" max="16384" width="11.42578125" style="1"/>
  </cols>
  <sheetData>
    <row r="1" spans="1:11" x14ac:dyDescent="0.2">
      <c r="A1" s="2"/>
      <c r="B1" s="2"/>
      <c r="C1" s="2"/>
      <c r="D1" s="2"/>
      <c r="E1" s="2"/>
      <c r="F1" s="2"/>
      <c r="G1" s="27"/>
      <c r="H1" s="2"/>
      <c r="I1" s="2"/>
    </row>
    <row r="2" spans="1:11" ht="27.75" customHeight="1" x14ac:dyDescent="0.2">
      <c r="A2" s="2"/>
      <c r="B2" s="330"/>
      <c r="C2" s="333" t="s">
        <v>20</v>
      </c>
      <c r="D2" s="333"/>
      <c r="E2" s="333"/>
      <c r="F2" s="333"/>
      <c r="G2" s="283" t="s">
        <v>70</v>
      </c>
      <c r="H2" s="285" t="s">
        <v>0</v>
      </c>
      <c r="I2" s="2"/>
    </row>
    <row r="3" spans="1:11" ht="27.75" customHeight="1" x14ac:dyDescent="0.2">
      <c r="A3" s="2"/>
      <c r="B3" s="331"/>
      <c r="C3" s="334"/>
      <c r="D3" s="334"/>
      <c r="E3" s="334"/>
      <c r="F3" s="334"/>
      <c r="G3" s="84" t="s">
        <v>1</v>
      </c>
      <c r="H3" s="274">
        <v>4</v>
      </c>
      <c r="I3" s="2"/>
    </row>
    <row r="4" spans="1:11" ht="33.75" customHeight="1" x14ac:dyDescent="0.2">
      <c r="A4" s="2"/>
      <c r="B4" s="332"/>
      <c r="C4" s="335" t="s">
        <v>2</v>
      </c>
      <c r="D4" s="335"/>
      <c r="E4" s="335"/>
      <c r="F4" s="335"/>
      <c r="G4" s="282" t="s">
        <v>71</v>
      </c>
      <c r="H4" s="284">
        <v>43256</v>
      </c>
      <c r="I4" s="2"/>
    </row>
    <row r="5" spans="1:11" ht="16.5" customHeight="1" x14ac:dyDescent="0.2">
      <c r="A5" s="2"/>
      <c r="B5" s="90"/>
      <c r="C5" s="89"/>
      <c r="D5" s="188"/>
      <c r="E5" s="89"/>
      <c r="F5" s="89"/>
      <c r="G5" s="4"/>
      <c r="H5" s="4"/>
      <c r="I5" s="2"/>
    </row>
    <row r="6" spans="1:11" ht="26.25" customHeight="1" x14ac:dyDescent="0.2">
      <c r="A6" s="2"/>
      <c r="B6" s="328" t="s">
        <v>357</v>
      </c>
      <c r="C6" s="328"/>
      <c r="D6" s="328"/>
      <c r="E6" s="328"/>
      <c r="F6" s="328"/>
      <c r="G6" s="328"/>
      <c r="H6" s="328"/>
      <c r="I6" s="2"/>
    </row>
    <row r="7" spans="1:11" ht="42.75" customHeight="1" x14ac:dyDescent="0.2">
      <c r="A7" s="2"/>
      <c r="B7" s="191" t="s">
        <v>446</v>
      </c>
      <c r="C7" s="207" t="s">
        <v>422</v>
      </c>
      <c r="D7" s="190"/>
      <c r="E7" s="191" t="s">
        <v>429</v>
      </c>
      <c r="F7" s="327" t="s">
        <v>580</v>
      </c>
      <c r="G7" s="327"/>
      <c r="H7" s="327"/>
      <c r="I7" s="2"/>
    </row>
    <row r="8" spans="1:11" ht="69" customHeight="1" x14ac:dyDescent="0.2">
      <c r="A8" s="2"/>
      <c r="B8" s="191" t="s">
        <v>462</v>
      </c>
      <c r="C8" s="189" t="s">
        <v>421</v>
      </c>
      <c r="D8" s="189"/>
      <c r="E8" s="191" t="s">
        <v>424</v>
      </c>
      <c r="F8" s="329" t="s">
        <v>432</v>
      </c>
      <c r="G8" s="329"/>
      <c r="H8" s="329"/>
      <c r="I8" s="2"/>
    </row>
    <row r="9" spans="1:11" ht="54" customHeight="1" x14ac:dyDescent="0.2">
      <c r="A9" s="2"/>
      <c r="B9" s="191" t="s">
        <v>307</v>
      </c>
      <c r="C9" s="189" t="s">
        <v>55</v>
      </c>
      <c r="D9" s="189"/>
      <c r="E9" s="191" t="s">
        <v>295</v>
      </c>
      <c r="F9" s="329" t="s">
        <v>423</v>
      </c>
      <c r="G9" s="329"/>
      <c r="H9" s="329"/>
      <c r="I9" s="2"/>
    </row>
    <row r="10" spans="1:11" ht="23.25" x14ac:dyDescent="0.2">
      <c r="A10" s="2"/>
      <c r="B10" s="328" t="s">
        <v>358</v>
      </c>
      <c r="C10" s="328"/>
      <c r="D10" s="328"/>
      <c r="E10" s="328"/>
      <c r="F10" s="328"/>
      <c r="G10" s="328"/>
      <c r="H10" s="328"/>
      <c r="I10" s="2"/>
    </row>
    <row r="11" spans="1:11" ht="51.75" customHeight="1" x14ac:dyDescent="0.2">
      <c r="A11" s="2"/>
      <c r="B11" s="191" t="s">
        <v>112</v>
      </c>
      <c r="C11" s="189" t="s">
        <v>49</v>
      </c>
      <c r="D11" s="189"/>
      <c r="E11" s="191" t="s">
        <v>145</v>
      </c>
      <c r="F11" s="329" t="s">
        <v>578</v>
      </c>
      <c r="G11" s="329"/>
      <c r="H11" s="329"/>
      <c r="I11" s="2"/>
    </row>
    <row r="12" spans="1:11" ht="54.75" customHeight="1" x14ac:dyDescent="0.2">
      <c r="A12" s="2"/>
      <c r="B12" s="191" t="s">
        <v>113</v>
      </c>
      <c r="C12" s="189" t="s">
        <v>50</v>
      </c>
      <c r="D12" s="189"/>
      <c r="E12" s="191" t="s">
        <v>356</v>
      </c>
      <c r="F12" s="327" t="s">
        <v>51</v>
      </c>
      <c r="G12" s="327"/>
      <c r="H12" s="327"/>
      <c r="I12" s="2"/>
    </row>
    <row r="13" spans="1:11" ht="60" customHeight="1" x14ac:dyDescent="0.2">
      <c r="A13" s="2"/>
      <c r="B13" s="191" t="s">
        <v>74</v>
      </c>
      <c r="C13" s="189" t="s">
        <v>52</v>
      </c>
      <c r="D13" s="189"/>
      <c r="E13" s="191" t="s">
        <v>430</v>
      </c>
      <c r="F13" s="327" t="s">
        <v>53</v>
      </c>
      <c r="G13" s="327"/>
      <c r="H13" s="327"/>
      <c r="I13" s="2"/>
    </row>
    <row r="14" spans="1:11" ht="59.25" customHeight="1" x14ac:dyDescent="0.2">
      <c r="A14" s="2"/>
      <c r="B14" s="191" t="s">
        <v>76</v>
      </c>
      <c r="C14" s="189" t="s">
        <v>54</v>
      </c>
      <c r="D14" s="189"/>
      <c r="E14" s="191" t="s">
        <v>140</v>
      </c>
      <c r="F14" s="327" t="s">
        <v>428</v>
      </c>
      <c r="G14" s="327"/>
      <c r="H14" s="327"/>
      <c r="I14" s="2"/>
    </row>
    <row r="15" spans="1:11" ht="23.25" x14ac:dyDescent="0.2">
      <c r="A15" s="2"/>
      <c r="B15" s="328" t="s">
        <v>115</v>
      </c>
      <c r="C15" s="328"/>
      <c r="D15" s="328"/>
      <c r="E15" s="328"/>
      <c r="F15" s="328"/>
      <c r="G15" s="328"/>
      <c r="H15" s="328"/>
      <c r="I15" s="2"/>
    </row>
    <row r="16" spans="1:11" ht="70.5" customHeight="1" x14ac:dyDescent="0.2">
      <c r="A16" s="2"/>
      <c r="B16" s="191" t="s">
        <v>148</v>
      </c>
      <c r="C16" s="207" t="s">
        <v>425</v>
      </c>
      <c r="D16" s="189"/>
      <c r="E16" s="191" t="s">
        <v>173</v>
      </c>
      <c r="F16" s="329" t="s">
        <v>433</v>
      </c>
      <c r="G16" s="329"/>
      <c r="H16" s="329"/>
      <c r="I16" s="2"/>
      <c r="K16" s="205"/>
    </row>
    <row r="17" spans="1:11" ht="119.25" customHeight="1" x14ac:dyDescent="0.2">
      <c r="A17" s="2"/>
      <c r="B17" s="192" t="s">
        <v>146</v>
      </c>
      <c r="C17" s="207" t="s">
        <v>426</v>
      </c>
      <c r="D17" s="189"/>
      <c r="E17" s="191" t="s">
        <v>174</v>
      </c>
      <c r="F17" s="327" t="s">
        <v>413</v>
      </c>
      <c r="G17" s="327"/>
      <c r="H17" s="327"/>
      <c r="I17" s="2"/>
      <c r="K17" s="205"/>
    </row>
    <row r="18" spans="1:11" ht="75.75" customHeight="1" x14ac:dyDescent="0.2">
      <c r="A18" s="2"/>
      <c r="B18" s="192" t="s">
        <v>427</v>
      </c>
      <c r="C18" s="207" t="s">
        <v>444</v>
      </c>
      <c r="D18" s="194"/>
      <c r="E18" s="191"/>
      <c r="F18" s="327"/>
      <c r="G18" s="327"/>
      <c r="H18" s="327"/>
      <c r="I18" s="2"/>
      <c r="K18" s="205"/>
    </row>
    <row r="19" spans="1:11" ht="14.25" x14ac:dyDescent="0.2">
      <c r="A19" s="2"/>
      <c r="B19" s="191"/>
      <c r="C19" s="189"/>
      <c r="D19" s="189"/>
      <c r="E19" s="191"/>
      <c r="F19" s="189"/>
      <c r="G19" s="189"/>
      <c r="H19" s="189"/>
      <c r="I19" s="2"/>
    </row>
    <row r="20" spans="1:11" ht="23.25" x14ac:dyDescent="0.2">
      <c r="A20" s="2"/>
      <c r="B20" s="328" t="s">
        <v>371</v>
      </c>
      <c r="C20" s="328"/>
      <c r="D20" s="328"/>
      <c r="E20" s="328"/>
      <c r="F20" s="328"/>
      <c r="G20" s="328"/>
      <c r="H20" s="328"/>
      <c r="I20" s="2"/>
    </row>
    <row r="21" spans="1:11" ht="85.5" customHeight="1" x14ac:dyDescent="0.2">
      <c r="A21" s="2"/>
      <c r="B21" s="191" t="s">
        <v>366</v>
      </c>
      <c r="C21" s="189" t="s">
        <v>62</v>
      </c>
      <c r="D21" s="189"/>
      <c r="E21" s="192" t="s">
        <v>365</v>
      </c>
      <c r="F21" s="327" t="s">
        <v>67</v>
      </c>
      <c r="G21" s="327"/>
      <c r="H21" s="327"/>
      <c r="I21" s="2"/>
    </row>
    <row r="22" spans="1:11" ht="208.5" customHeight="1" x14ac:dyDescent="0.2">
      <c r="A22" s="2"/>
      <c r="B22" s="191" t="s">
        <v>360</v>
      </c>
      <c r="C22" s="189" t="s">
        <v>362</v>
      </c>
      <c r="D22" s="189"/>
      <c r="E22" s="192" t="s">
        <v>367</v>
      </c>
      <c r="F22" s="327" t="s">
        <v>370</v>
      </c>
      <c r="G22" s="327"/>
      <c r="H22" s="327"/>
      <c r="I22" s="2"/>
    </row>
    <row r="23" spans="1:11" ht="59.25" customHeight="1" x14ac:dyDescent="0.2">
      <c r="A23" s="2"/>
      <c r="B23" s="191" t="s">
        <v>63</v>
      </c>
      <c r="C23" s="189" t="s">
        <v>56</v>
      </c>
      <c r="D23" s="189"/>
      <c r="E23" s="192" t="s">
        <v>368</v>
      </c>
      <c r="F23" s="327" t="s">
        <v>66</v>
      </c>
      <c r="G23" s="327"/>
      <c r="H23" s="327"/>
      <c r="I23" s="2"/>
    </row>
    <row r="24" spans="1:11" ht="65.25" customHeight="1" x14ac:dyDescent="0.2">
      <c r="A24" s="2"/>
      <c r="B24" s="191" t="s">
        <v>359</v>
      </c>
      <c r="C24" s="193" t="s">
        <v>57</v>
      </c>
      <c r="D24" s="193"/>
      <c r="E24" s="192" t="s">
        <v>369</v>
      </c>
      <c r="F24" s="327" t="s">
        <v>69</v>
      </c>
      <c r="G24" s="327"/>
      <c r="H24" s="327"/>
      <c r="I24" s="2"/>
    </row>
    <row r="25" spans="1:11" ht="81" customHeight="1" x14ac:dyDescent="0.2">
      <c r="A25" s="2"/>
      <c r="B25" s="191" t="s">
        <v>361</v>
      </c>
      <c r="C25" s="189" t="s">
        <v>65</v>
      </c>
      <c r="D25" s="189"/>
      <c r="E25" s="5"/>
      <c r="F25" s="5"/>
      <c r="G25" s="187"/>
      <c r="H25" s="5"/>
      <c r="I25" s="2"/>
    </row>
    <row r="26" spans="1:11" ht="68.25" customHeight="1" x14ac:dyDescent="0.2">
      <c r="A26" s="2"/>
      <c r="B26" s="206" t="s">
        <v>363</v>
      </c>
      <c r="C26" s="193" t="s">
        <v>64</v>
      </c>
      <c r="D26" s="193"/>
      <c r="E26" s="5"/>
      <c r="F26" s="5"/>
      <c r="G26" s="193"/>
      <c r="H26" s="193"/>
      <c r="I26" s="2"/>
    </row>
    <row r="27" spans="1:11" ht="63.75" customHeight="1" x14ac:dyDescent="0.2">
      <c r="A27" s="2"/>
      <c r="B27" s="191" t="s">
        <v>111</v>
      </c>
      <c r="C27" s="189" t="s">
        <v>579</v>
      </c>
      <c r="D27" s="189"/>
      <c r="E27" s="5"/>
      <c r="F27" s="5"/>
      <c r="G27" s="193"/>
      <c r="H27" s="193"/>
      <c r="I27" s="2"/>
    </row>
    <row r="28" spans="1:11" ht="94.5" customHeight="1" x14ac:dyDescent="0.2">
      <c r="A28" s="2"/>
      <c r="B28" s="191" t="s">
        <v>364</v>
      </c>
      <c r="C28" s="189" t="s">
        <v>68</v>
      </c>
      <c r="D28" s="189"/>
      <c r="E28" s="5"/>
      <c r="F28" s="5"/>
      <c r="G28" s="5"/>
      <c r="H28" s="5"/>
      <c r="I28" s="2"/>
    </row>
    <row r="29" spans="1:11" ht="23.25" x14ac:dyDescent="0.2">
      <c r="A29" s="2"/>
      <c r="B29" s="328" t="s">
        <v>402</v>
      </c>
      <c r="C29" s="328"/>
      <c r="D29" s="328"/>
      <c r="E29" s="328"/>
      <c r="F29" s="328"/>
      <c r="G29" s="328"/>
      <c r="H29" s="328"/>
      <c r="I29" s="2"/>
    </row>
    <row r="30" spans="1:11" ht="50.25" customHeight="1" x14ac:dyDescent="0.2">
      <c r="A30" s="2"/>
      <c r="B30" s="191" t="s">
        <v>403</v>
      </c>
      <c r="C30" s="207" t="s">
        <v>447</v>
      </c>
      <c r="D30" s="189"/>
      <c r="E30" s="192" t="s">
        <v>409</v>
      </c>
      <c r="F30" s="327" t="s">
        <v>461</v>
      </c>
      <c r="G30" s="327"/>
      <c r="H30" s="327"/>
      <c r="I30" s="2"/>
    </row>
    <row r="31" spans="1:11" ht="50.25" customHeight="1" x14ac:dyDescent="0.2">
      <c r="A31" s="2"/>
      <c r="B31" s="191" t="s">
        <v>404</v>
      </c>
      <c r="C31" s="207" t="s">
        <v>448</v>
      </c>
      <c r="D31" s="189"/>
      <c r="E31" s="192" t="s">
        <v>459</v>
      </c>
      <c r="F31" s="327" t="s">
        <v>460</v>
      </c>
      <c r="G31" s="327"/>
      <c r="H31" s="327"/>
      <c r="I31" s="2"/>
    </row>
    <row r="32" spans="1:11" ht="50.25" customHeight="1" x14ac:dyDescent="0.2">
      <c r="A32" s="2"/>
      <c r="B32" s="191" t="s">
        <v>405</v>
      </c>
      <c r="C32" s="207" t="s">
        <v>449</v>
      </c>
      <c r="D32" s="189"/>
      <c r="E32" s="192" t="s">
        <v>410</v>
      </c>
      <c r="F32" s="327" t="s">
        <v>457</v>
      </c>
      <c r="G32" s="327"/>
      <c r="H32" s="327"/>
      <c r="I32" s="2"/>
    </row>
    <row r="33" spans="1:9" ht="50.25" customHeight="1" x14ac:dyDescent="0.2">
      <c r="A33" s="2"/>
      <c r="B33" s="191" t="s">
        <v>406</v>
      </c>
      <c r="C33" s="207" t="s">
        <v>445</v>
      </c>
      <c r="D33" s="189"/>
      <c r="E33" s="192" t="s">
        <v>337</v>
      </c>
      <c r="F33" s="327" t="s">
        <v>456</v>
      </c>
      <c r="G33" s="327"/>
      <c r="H33" s="327"/>
      <c r="I33" s="2"/>
    </row>
    <row r="34" spans="1:9" ht="50.25" customHeight="1" x14ac:dyDescent="0.2">
      <c r="A34" s="2"/>
      <c r="B34" s="191" t="s">
        <v>407</v>
      </c>
      <c r="C34" s="207" t="s">
        <v>450</v>
      </c>
      <c r="D34" s="189"/>
      <c r="E34" s="192"/>
      <c r="F34" s="189"/>
      <c r="G34" s="189"/>
      <c r="H34" s="189"/>
      <c r="I34" s="2"/>
    </row>
    <row r="35" spans="1:9" ht="65.25" customHeight="1" x14ac:dyDescent="0.2">
      <c r="A35" s="2"/>
      <c r="B35" s="191" t="s">
        <v>408</v>
      </c>
      <c r="C35" s="327" t="s">
        <v>451</v>
      </c>
      <c r="D35" s="327"/>
      <c r="E35" s="327"/>
      <c r="F35" s="327"/>
      <c r="G35" s="327"/>
      <c r="H35" s="327"/>
      <c r="I35" s="2"/>
    </row>
    <row r="36" spans="1:9" ht="23.25" x14ac:dyDescent="0.2">
      <c r="A36" s="2"/>
      <c r="B36" s="328" t="s">
        <v>412</v>
      </c>
      <c r="C36" s="328"/>
      <c r="D36" s="328"/>
      <c r="E36" s="328"/>
      <c r="F36" s="328"/>
      <c r="G36" s="328"/>
      <c r="H36" s="328"/>
      <c r="I36" s="2"/>
    </row>
    <row r="37" spans="1:9" ht="66" customHeight="1" x14ac:dyDescent="0.2">
      <c r="A37" s="2"/>
      <c r="B37" s="192" t="s">
        <v>453</v>
      </c>
      <c r="C37" s="189" t="s">
        <v>452</v>
      </c>
      <c r="D37" s="189"/>
      <c r="E37" s="192" t="s">
        <v>378</v>
      </c>
      <c r="F37" s="327" t="s">
        <v>416</v>
      </c>
      <c r="G37" s="327"/>
      <c r="H37" s="327"/>
      <c r="I37" s="2"/>
    </row>
    <row r="38" spans="1:9" ht="50.25" customHeight="1" x14ac:dyDescent="0.2">
      <c r="A38" s="2"/>
      <c r="B38" s="192" t="s">
        <v>379</v>
      </c>
      <c r="C38" s="189" t="s">
        <v>454</v>
      </c>
      <c r="D38" s="189"/>
      <c r="E38" s="192" t="s">
        <v>399</v>
      </c>
      <c r="F38" s="327" t="s">
        <v>417</v>
      </c>
      <c r="G38" s="327"/>
      <c r="H38" s="327"/>
      <c r="I38" s="2"/>
    </row>
    <row r="39" spans="1:9" ht="50.25" customHeight="1" x14ac:dyDescent="0.2">
      <c r="A39" s="2"/>
      <c r="B39" s="192" t="s">
        <v>374</v>
      </c>
      <c r="C39" s="189" t="s">
        <v>414</v>
      </c>
      <c r="D39" s="189"/>
      <c r="E39" s="192" t="s">
        <v>380</v>
      </c>
      <c r="F39" s="327" t="s">
        <v>418</v>
      </c>
      <c r="G39" s="327"/>
      <c r="H39" s="327"/>
      <c r="I39" s="2"/>
    </row>
    <row r="40" spans="1:9" ht="70.5" customHeight="1" x14ac:dyDescent="0.2">
      <c r="A40" s="2"/>
      <c r="B40" s="192" t="s">
        <v>385</v>
      </c>
      <c r="C40" s="189" t="s">
        <v>415</v>
      </c>
      <c r="D40" s="189"/>
      <c r="E40" s="192" t="s">
        <v>384</v>
      </c>
      <c r="F40" s="327" t="s">
        <v>419</v>
      </c>
      <c r="G40" s="327"/>
      <c r="H40" s="327"/>
      <c r="I40" s="2"/>
    </row>
    <row r="41" spans="1:9" ht="79.5" customHeight="1" x14ac:dyDescent="0.2">
      <c r="A41" s="2"/>
      <c r="B41" s="192" t="s">
        <v>386</v>
      </c>
      <c r="C41" s="189" t="s">
        <v>434</v>
      </c>
      <c r="D41" s="189"/>
      <c r="E41" s="192" t="s">
        <v>381</v>
      </c>
      <c r="F41" s="327" t="s">
        <v>420</v>
      </c>
      <c r="G41" s="327"/>
      <c r="H41" s="327"/>
      <c r="I41" s="2"/>
    </row>
  </sheetData>
  <sheetProtection password="CCE3" sheet="1" objects="1" scenarios="1"/>
  <mergeCells count="34">
    <mergeCell ref="F41:H41"/>
    <mergeCell ref="B36:H36"/>
    <mergeCell ref="F37:H37"/>
    <mergeCell ref="F38:H38"/>
    <mergeCell ref="F39:H39"/>
    <mergeCell ref="F40:H40"/>
    <mergeCell ref="B2:B4"/>
    <mergeCell ref="C2:F3"/>
    <mergeCell ref="C4:F4"/>
    <mergeCell ref="B6:H6"/>
    <mergeCell ref="B10:H10"/>
    <mergeCell ref="F9:H9"/>
    <mergeCell ref="F7:H7"/>
    <mergeCell ref="F8:H8"/>
    <mergeCell ref="B20:H20"/>
    <mergeCell ref="F11:H11"/>
    <mergeCell ref="F12:H12"/>
    <mergeCell ref="F13:H13"/>
    <mergeCell ref="F14:H14"/>
    <mergeCell ref="F17:H17"/>
    <mergeCell ref="B15:H15"/>
    <mergeCell ref="F18:H18"/>
    <mergeCell ref="F16:H16"/>
    <mergeCell ref="F22:H22"/>
    <mergeCell ref="F33:H33"/>
    <mergeCell ref="F35:H35"/>
    <mergeCell ref="F24:H24"/>
    <mergeCell ref="F21:H21"/>
    <mergeCell ref="F23:H23"/>
    <mergeCell ref="B29:H29"/>
    <mergeCell ref="F30:H30"/>
    <mergeCell ref="F31:H31"/>
    <mergeCell ref="F32:H32"/>
    <mergeCell ref="C35:E35"/>
  </mergeCells>
  <printOptions horizontalCentered="1" verticalCentered="1"/>
  <pageMargins left="0.39370078740157483" right="0.39370078740157483" top="0.39370078740157483" bottom="0.39370078740157483" header="0" footer="0"/>
  <pageSetup paperSize="14" scale="65" orientation="landscape" horizontalDpi="4294967294" verticalDpi="4294967294" r:id="rId1"/>
  <headerFooter alignWithMargins="0"/>
  <rowBreaks count="1" manualBreakCount="1">
    <brk id="19"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AA109"/>
  <sheetViews>
    <sheetView view="pageBreakPreview" zoomScale="70" zoomScaleNormal="75" zoomScaleSheetLayoutView="70" workbookViewId="0">
      <selection activeCell="B38" sqref="B38:D38"/>
    </sheetView>
  </sheetViews>
  <sheetFormatPr baseColWidth="10" defaultRowHeight="14.25" x14ac:dyDescent="0.2"/>
  <cols>
    <col min="1" max="1" width="1.7109375" style="33" customWidth="1"/>
    <col min="2" max="2" width="30.140625" style="51" customWidth="1"/>
    <col min="3" max="3" width="30.5703125" style="51" customWidth="1"/>
    <col min="4" max="4" width="29.85546875" style="52" customWidth="1"/>
    <col min="5" max="5" width="3.5703125" style="52" customWidth="1"/>
    <col min="6" max="7" width="23.5703125" style="52" customWidth="1"/>
    <col min="8" max="8" width="27.28515625" style="52" customWidth="1"/>
    <col min="9" max="9" width="3" style="33" customWidth="1"/>
    <col min="10" max="13" width="17.28515625" style="33" customWidth="1"/>
    <col min="14" max="14" width="1.140625" style="33" customWidth="1"/>
    <col min="15" max="15" width="11.42578125" style="33"/>
    <col min="16" max="16" width="20.140625" style="33" customWidth="1"/>
    <col min="17" max="17" width="12.85546875" style="33" bestFit="1" customWidth="1"/>
    <col min="18" max="16384" width="11.42578125" style="33"/>
  </cols>
  <sheetData>
    <row r="1" spans="1:26" ht="6.75" customHeight="1" thickBot="1" x14ac:dyDescent="0.25">
      <c r="A1" s="29"/>
      <c r="B1" s="30"/>
      <c r="C1" s="30"/>
      <c r="D1" s="31"/>
      <c r="E1" s="31"/>
      <c r="F1" s="31"/>
      <c r="G1" s="31"/>
      <c r="H1" s="31"/>
      <c r="I1" s="29"/>
      <c r="J1" s="29"/>
      <c r="K1" s="29"/>
      <c r="L1" s="29"/>
      <c r="M1" s="29"/>
      <c r="N1" s="32"/>
      <c r="Y1" s="34"/>
    </row>
    <row r="2" spans="1:26" ht="31.5" customHeight="1" x14ac:dyDescent="0.2">
      <c r="A2" s="29"/>
      <c r="B2" s="57"/>
      <c r="C2" s="354" t="s">
        <v>114</v>
      </c>
      <c r="D2" s="354"/>
      <c r="E2" s="354"/>
      <c r="F2" s="354"/>
      <c r="G2" s="354"/>
      <c r="H2" s="354"/>
      <c r="I2" s="354"/>
      <c r="J2" s="354"/>
      <c r="K2" s="354"/>
      <c r="L2" s="138" t="s">
        <v>70</v>
      </c>
      <c r="M2" s="273" t="s">
        <v>0</v>
      </c>
      <c r="N2" s="35"/>
    </row>
    <row r="3" spans="1:26" ht="31.5" customHeight="1" x14ac:dyDescent="0.2">
      <c r="A3" s="29"/>
      <c r="B3" s="58"/>
      <c r="C3" s="355"/>
      <c r="D3" s="355"/>
      <c r="E3" s="355"/>
      <c r="F3" s="355"/>
      <c r="G3" s="355"/>
      <c r="H3" s="355"/>
      <c r="I3" s="355"/>
      <c r="J3" s="355"/>
      <c r="K3" s="355"/>
      <c r="L3" s="84" t="s">
        <v>1</v>
      </c>
      <c r="M3" s="274">
        <v>4</v>
      </c>
      <c r="N3" s="35"/>
      <c r="Y3" s="34"/>
      <c r="Z3" s="34"/>
    </row>
    <row r="4" spans="1:26" ht="31.5" customHeight="1" thickBot="1" x14ac:dyDescent="0.25">
      <c r="A4" s="29"/>
      <c r="B4" s="59"/>
      <c r="C4" s="362" t="s">
        <v>2</v>
      </c>
      <c r="D4" s="362"/>
      <c r="E4" s="362"/>
      <c r="F4" s="362"/>
      <c r="G4" s="362"/>
      <c r="H4" s="362"/>
      <c r="I4" s="362"/>
      <c r="J4" s="362"/>
      <c r="K4" s="362"/>
      <c r="L4" s="36" t="s">
        <v>71</v>
      </c>
      <c r="M4" s="275">
        <v>43256</v>
      </c>
      <c r="N4" s="35"/>
      <c r="Y4" s="34"/>
      <c r="Z4" s="34"/>
    </row>
    <row r="5" spans="1:26" ht="9" customHeight="1" x14ac:dyDescent="0.2">
      <c r="A5" s="32"/>
      <c r="B5" s="37"/>
      <c r="C5" s="37"/>
      <c r="D5" s="37"/>
      <c r="E5" s="38"/>
      <c r="F5" s="38"/>
      <c r="G5" s="38"/>
      <c r="H5" s="38"/>
      <c r="I5" s="38"/>
      <c r="J5" s="38"/>
      <c r="K5" s="38"/>
      <c r="L5" s="38"/>
      <c r="M5" s="38"/>
      <c r="N5" s="38"/>
      <c r="Y5" s="34"/>
      <c r="Z5" s="34"/>
    </row>
    <row r="6" spans="1:26" s="41" customFormat="1" ht="18" customHeight="1" x14ac:dyDescent="0.2">
      <c r="A6" s="29"/>
      <c r="B6" s="349" t="s">
        <v>72</v>
      </c>
      <c r="C6" s="349"/>
      <c r="D6" s="349"/>
      <c r="E6" s="349"/>
      <c r="F6" s="349"/>
      <c r="G6" s="349"/>
      <c r="H6" s="349"/>
      <c r="I6" s="46"/>
      <c r="J6" s="46"/>
      <c r="K6" s="46"/>
      <c r="L6" s="46"/>
      <c r="M6" s="46"/>
      <c r="N6" s="40"/>
      <c r="W6" s="33"/>
      <c r="Y6" s="34"/>
      <c r="Z6" s="42"/>
    </row>
    <row r="7" spans="1:26" s="41" customFormat="1" ht="18" customHeight="1" x14ac:dyDescent="0.3">
      <c r="A7" s="29"/>
      <c r="B7" s="340" t="s">
        <v>463</v>
      </c>
      <c r="C7" s="340"/>
      <c r="D7" s="340"/>
      <c r="E7" s="55"/>
      <c r="F7" s="340" t="s">
        <v>462</v>
      </c>
      <c r="G7" s="340"/>
      <c r="H7" s="340"/>
      <c r="I7" s="55"/>
      <c r="J7" s="340" t="s">
        <v>78</v>
      </c>
      <c r="K7" s="340"/>
      <c r="L7" s="340"/>
      <c r="M7" s="340"/>
      <c r="N7" s="40"/>
      <c r="W7" s="33"/>
      <c r="Y7" s="34"/>
      <c r="Z7" s="42"/>
    </row>
    <row r="8" spans="1:26" s="41" customFormat="1" ht="27" customHeight="1" x14ac:dyDescent="0.2">
      <c r="A8" s="29"/>
      <c r="B8" s="348" t="s">
        <v>190</v>
      </c>
      <c r="C8" s="348"/>
      <c r="D8" s="348"/>
      <c r="E8" s="56"/>
      <c r="F8" s="348" t="s">
        <v>129</v>
      </c>
      <c r="G8" s="348"/>
      <c r="H8" s="348"/>
      <c r="I8" s="56"/>
      <c r="J8" s="348" t="s">
        <v>47</v>
      </c>
      <c r="K8" s="348"/>
      <c r="L8" s="348"/>
      <c r="M8" s="348"/>
      <c r="N8" s="40"/>
      <c r="P8" s="72"/>
      <c r="W8" s="33"/>
      <c r="Y8" s="34"/>
      <c r="Z8" s="42"/>
    </row>
    <row r="9" spans="1:26" s="41" customFormat="1" ht="18.75" customHeight="1" x14ac:dyDescent="0.3">
      <c r="A9" s="29"/>
      <c r="B9" s="361" t="s">
        <v>128</v>
      </c>
      <c r="C9" s="361"/>
      <c r="D9" s="361"/>
      <c r="E9" s="43"/>
      <c r="F9" s="357" t="s">
        <v>138</v>
      </c>
      <c r="G9" s="357"/>
      <c r="H9" s="357"/>
      <c r="I9" s="67"/>
      <c r="J9" s="356" t="s">
        <v>295</v>
      </c>
      <c r="K9" s="356"/>
      <c r="L9" s="356"/>
      <c r="M9" s="356"/>
      <c r="N9" s="40"/>
      <c r="P9" s="72"/>
      <c r="W9" s="33"/>
      <c r="Y9" s="34"/>
      <c r="Z9" s="42"/>
    </row>
    <row r="10" spans="1:26" s="41" customFormat="1" ht="13.5" customHeight="1" x14ac:dyDescent="0.3">
      <c r="A10" s="29"/>
      <c r="B10" s="366" t="str">
        <f>IF(AND(J8="Subdirección de Análisis de Riesgos y Efectos de Cambio Climático"),'base de datos'!B8,IF(AND(J8="Subdirección para la Reducción del Riesgos y Adaptación al Cambio Climático"),'base de datos'!B9,IF(AND(J8="Subdirección para el Manejo de Emergencias y Desastres"),'base de datos'!B11,IF(AND(J8="Subdirección Corporativa y Asuntos Disciplinarios"),'base de datos'!B7,IF(AND(J8="Oficina de Tecnologías de la Información y las Comunicaciones "),'base de datos'!B10,IF(AND(J8="Oficina Asesora Jurídica"),'base de datos'!B7,IF(AND(J8="Oficina Asesora Planeación"),'base de datos'!B10,IF(AND(J8="Oficina de Comunicaciones"),'base de datos'!B10,IF(AND(J8="Dirección General"),'base de datos'!B8,"")))))))))</f>
        <v>4.  Promover la ayuda mutua y solidaria entre los habitantes de la ciudad por medio del intercambio de experiencias y buenas prácticas, la educación, capacitación y comunicación, para reducir la vulnerabilidad de la población.</v>
      </c>
      <c r="C10" s="366"/>
      <c r="D10" s="366"/>
      <c r="E10" s="213"/>
      <c r="F10" s="369"/>
      <c r="G10" s="369"/>
      <c r="H10" s="369"/>
      <c r="I10" s="208"/>
      <c r="J10" s="358" t="str">
        <f>IF(AND(B8="12. Plan de Seguridad y Privacidad de la Información"),'base de datos'!P34,IF(AND(B8="11. Plan de Tratamiento de Riesgos de Seguridad y Privacidad de la Información"),'base de datos'!P34,IF(AND(B8="10. Plan Estratégico de Tecnologías de la Información y las Comunicaciones - PETI"),'base de datos'!P34,IF(AND(B8="09. Plan Anticorrupción y de Atención al Ciudadano"),'base de datos'!P33,IF(AND(B8="08. Plan de Trabajo Anual en Seguridad y Salud en el Trabajo"),'base de datos'!P31,IF(AND(B8="06. Plan Institucional de Capacitación"),'base de datos'!P31,IF(AND(B8="01. Plan Institucional de Archivos de la Entidad - PINAR"),'base de datos'!P32,IF(AND(B8="04. Plan de Previsión de Recursos Humanos"),'base de datos'!P31,IF(AND(B8="03. Plan Anual de Vacantes"),'base de datos'!P31,IF(AND(B8="05. Plan Estratégico de Talento Humano"),'base de datos'!P31,IF(AND(B8="07. Plan de Incentivos Institucionales"),'base de datos'!P31,IF(AND(J8="Subdirección de Análisis de Riesgos y Efectos de Cambio Climático"),'base de datos'!F31,IF(AND(J8="Subdirección para la Reducción del Riesgos y Adaptación al Cambio Climático"),'base de datos'!H31,IF(AND(J8="Subdirección para el Manejo de Emergencias y Desastres"),'base de datos'!G31,IF(AND(J8="Subdirección Corporativa y Asuntos Disciplinarios"),'base de datos'!E31,IF(AND(J8="Oficina de Tecnologías de la Información y las Comunicaciones "),'base de datos'!L31,IF(AND(J8="Oficina Asesora Jurídica"),'base de datos'!I31,IF(AND(J8="Oficina Asesora Planeación"),'base de datos'!J31,IF(AND(J8="Oficina de Comunicaciones"),'base de datos'!K31,IF(AND(J8="Dirección General"),'base de datos'!M31,""))))))))))))))))))))</f>
        <v>Tics para la Gestión de Riesgos 
Gestión Administrativa</v>
      </c>
      <c r="K10" s="358"/>
      <c r="L10" s="358"/>
      <c r="M10" s="358"/>
      <c r="N10" s="40"/>
      <c r="P10" s="72"/>
      <c r="W10" s="33"/>
      <c r="Y10" s="34"/>
      <c r="Z10" s="42"/>
    </row>
    <row r="11" spans="1:26" s="41" customFormat="1" ht="13.5" customHeight="1" x14ac:dyDescent="0.3">
      <c r="A11" s="29"/>
      <c r="B11" s="367"/>
      <c r="C11" s="367"/>
      <c r="D11" s="367"/>
      <c r="E11" s="212"/>
      <c r="F11" s="370"/>
      <c r="G11" s="370"/>
      <c r="H11" s="370"/>
      <c r="I11" s="209"/>
      <c r="J11" s="359"/>
      <c r="K11" s="359"/>
      <c r="L11" s="359"/>
      <c r="M11" s="359"/>
      <c r="N11" s="40"/>
      <c r="P11" s="72"/>
      <c r="W11" s="33"/>
      <c r="Y11" s="34"/>
      <c r="Z11" s="42"/>
    </row>
    <row r="12" spans="1:26" s="41" customFormat="1" ht="13.5" customHeight="1" x14ac:dyDescent="0.3">
      <c r="A12" s="29"/>
      <c r="B12" s="367"/>
      <c r="C12" s="367"/>
      <c r="D12" s="367"/>
      <c r="E12" s="212"/>
      <c r="F12" s="370"/>
      <c r="G12" s="370"/>
      <c r="H12" s="370"/>
      <c r="I12" s="209"/>
      <c r="J12" s="359"/>
      <c r="K12" s="359"/>
      <c r="L12" s="359"/>
      <c r="M12" s="359"/>
      <c r="N12" s="40"/>
      <c r="P12" s="72"/>
      <c r="W12" s="33"/>
      <c r="Y12" s="34"/>
      <c r="Z12" s="42"/>
    </row>
    <row r="13" spans="1:26" s="41" customFormat="1" ht="13.5" customHeight="1" x14ac:dyDescent="0.3">
      <c r="A13" s="29"/>
      <c r="B13" s="367"/>
      <c r="C13" s="367"/>
      <c r="D13" s="367"/>
      <c r="E13" s="212"/>
      <c r="F13" s="370"/>
      <c r="G13" s="370"/>
      <c r="H13" s="370"/>
      <c r="I13" s="209"/>
      <c r="J13" s="359"/>
      <c r="K13" s="359"/>
      <c r="L13" s="359"/>
      <c r="M13" s="359"/>
      <c r="N13" s="40"/>
      <c r="P13" s="72"/>
      <c r="W13" s="33"/>
      <c r="Y13" s="34"/>
      <c r="Z13" s="42"/>
    </row>
    <row r="14" spans="1:26" s="41" customFormat="1" ht="13.5" customHeight="1" x14ac:dyDescent="0.3">
      <c r="A14" s="29"/>
      <c r="B14" s="367"/>
      <c r="C14" s="367"/>
      <c r="D14" s="367"/>
      <c r="E14" s="212"/>
      <c r="F14" s="370"/>
      <c r="G14" s="370"/>
      <c r="H14" s="370"/>
      <c r="I14" s="209"/>
      <c r="J14" s="359"/>
      <c r="K14" s="359"/>
      <c r="L14" s="359"/>
      <c r="M14" s="359"/>
      <c r="N14" s="40"/>
      <c r="P14" s="72"/>
      <c r="W14" s="33"/>
      <c r="Y14" s="34"/>
      <c r="Z14" s="42"/>
    </row>
    <row r="15" spans="1:26" s="41" customFormat="1" ht="13.5" customHeight="1" x14ac:dyDescent="0.2">
      <c r="A15" s="29"/>
      <c r="B15" s="368"/>
      <c r="C15" s="368"/>
      <c r="D15" s="368"/>
      <c r="E15" s="214"/>
      <c r="F15" s="371"/>
      <c r="G15" s="371"/>
      <c r="H15" s="371"/>
      <c r="I15" s="214"/>
      <c r="J15" s="360"/>
      <c r="K15" s="360"/>
      <c r="L15" s="360"/>
      <c r="M15" s="360"/>
      <c r="N15" s="40"/>
      <c r="P15" s="72"/>
      <c r="W15" s="33"/>
      <c r="Y15" s="34"/>
      <c r="Z15" s="42"/>
    </row>
    <row r="16" spans="1:26" s="41" customFormat="1" ht="10.5" customHeight="1" x14ac:dyDescent="0.2">
      <c r="A16" s="29"/>
      <c r="B16" s="61"/>
      <c r="C16" s="61"/>
      <c r="D16" s="61"/>
      <c r="E16" s="227"/>
      <c r="F16" s="61"/>
      <c r="G16" s="61"/>
      <c r="H16" s="61"/>
      <c r="I16" s="61"/>
      <c r="J16" s="61"/>
      <c r="K16" s="61"/>
      <c r="L16" s="61"/>
      <c r="M16" s="61"/>
      <c r="N16" s="40"/>
      <c r="P16" s="72"/>
      <c r="W16" s="33"/>
      <c r="Y16" s="34"/>
      <c r="Z16" s="42"/>
    </row>
    <row r="17" spans="1:26" s="41" customFormat="1" ht="18" x14ac:dyDescent="0.2">
      <c r="A17" s="29"/>
      <c r="B17" s="344" t="s">
        <v>139</v>
      </c>
      <c r="C17" s="344"/>
      <c r="D17" s="344"/>
      <c r="E17" s="344"/>
      <c r="F17" s="344"/>
      <c r="G17" s="344"/>
      <c r="H17" s="344"/>
      <c r="I17" s="39"/>
      <c r="J17" s="39"/>
      <c r="K17" s="39"/>
      <c r="L17" s="39"/>
      <c r="M17" s="39"/>
      <c r="N17" s="40"/>
      <c r="W17" s="33"/>
      <c r="Y17" s="34"/>
      <c r="Z17" s="42"/>
    </row>
    <row r="18" spans="1:26" s="41" customFormat="1" ht="8.25" customHeight="1" x14ac:dyDescent="0.2">
      <c r="A18" s="29"/>
      <c r="B18" s="43"/>
      <c r="C18" s="43"/>
      <c r="D18" s="43"/>
      <c r="E18" s="43"/>
      <c r="F18" s="43"/>
      <c r="G18" s="43"/>
      <c r="H18" s="43"/>
      <c r="I18" s="44"/>
      <c r="J18" s="44"/>
      <c r="K18" s="44"/>
      <c r="L18" s="44"/>
      <c r="M18" s="44"/>
      <c r="N18" s="40"/>
      <c r="W18" s="33"/>
      <c r="Y18" s="34"/>
      <c r="Z18" s="42"/>
    </row>
    <row r="19" spans="1:26" s="41" customFormat="1" ht="21" customHeight="1" x14ac:dyDescent="0.3">
      <c r="A19" s="29"/>
      <c r="B19" s="345" t="s">
        <v>112</v>
      </c>
      <c r="C19" s="345"/>
      <c r="D19" s="345"/>
      <c r="E19" s="55"/>
      <c r="F19" s="345" t="s">
        <v>113</v>
      </c>
      <c r="G19" s="345"/>
      <c r="H19" s="345"/>
      <c r="I19" s="44"/>
      <c r="J19" s="345" t="s">
        <v>145</v>
      </c>
      <c r="K19" s="345"/>
      <c r="L19" s="345"/>
      <c r="M19" s="345"/>
      <c r="N19" s="40"/>
      <c r="W19" s="33"/>
      <c r="Y19" s="34"/>
      <c r="Z19" s="42"/>
    </row>
    <row r="20" spans="1:26" s="41" customFormat="1" ht="28.5" customHeight="1" x14ac:dyDescent="0.2">
      <c r="A20" s="29"/>
      <c r="B20" s="346" t="s">
        <v>5</v>
      </c>
      <c r="C20" s="346"/>
      <c r="D20" s="346"/>
      <c r="E20" s="56"/>
      <c r="F20" s="346" t="s">
        <v>41</v>
      </c>
      <c r="G20" s="346"/>
      <c r="H20" s="346"/>
      <c r="I20" s="45"/>
      <c r="J20" s="346" t="s">
        <v>22</v>
      </c>
      <c r="K20" s="346"/>
      <c r="L20" s="346"/>
      <c r="M20" s="346"/>
      <c r="N20" s="40"/>
      <c r="W20" s="33"/>
      <c r="Y20" s="34"/>
      <c r="Z20" s="42"/>
    </row>
    <row r="21" spans="1:26" s="41" customFormat="1" ht="18.75" customHeight="1" x14ac:dyDescent="0.3">
      <c r="A21" s="29"/>
      <c r="B21" s="347" t="s">
        <v>73</v>
      </c>
      <c r="C21" s="347"/>
      <c r="D21" s="347"/>
      <c r="E21" s="60"/>
      <c r="F21" s="347" t="s">
        <v>74</v>
      </c>
      <c r="G21" s="347"/>
      <c r="H21" s="347"/>
      <c r="I21" s="44"/>
      <c r="J21" s="347" t="s">
        <v>75</v>
      </c>
      <c r="K21" s="347"/>
      <c r="L21" s="347"/>
      <c r="M21" s="347"/>
      <c r="N21" s="40"/>
      <c r="W21" s="33"/>
      <c r="Y21" s="34"/>
      <c r="Z21" s="42"/>
    </row>
    <row r="22" spans="1:26" s="41" customFormat="1" ht="30" customHeight="1" x14ac:dyDescent="0.2">
      <c r="A22" s="29"/>
      <c r="B22" s="348" t="s">
        <v>8</v>
      </c>
      <c r="C22" s="348"/>
      <c r="D22" s="348"/>
      <c r="E22" s="56"/>
      <c r="F22" s="348" t="s">
        <v>11</v>
      </c>
      <c r="G22" s="348"/>
      <c r="H22" s="348"/>
      <c r="I22" s="45"/>
      <c r="J22" s="348" t="s">
        <v>14</v>
      </c>
      <c r="K22" s="348"/>
      <c r="L22" s="348"/>
      <c r="M22" s="348"/>
      <c r="N22" s="40"/>
      <c r="W22" s="33"/>
      <c r="Y22" s="34"/>
      <c r="Z22" s="42"/>
    </row>
    <row r="23" spans="1:26" s="41" customFormat="1" ht="21" customHeight="1" x14ac:dyDescent="0.3">
      <c r="A23" s="29"/>
      <c r="B23" s="347" t="s">
        <v>76</v>
      </c>
      <c r="C23" s="347"/>
      <c r="D23" s="347"/>
      <c r="E23" s="73"/>
      <c r="F23" s="347" t="s">
        <v>140</v>
      </c>
      <c r="G23" s="347"/>
      <c r="H23" s="347"/>
      <c r="I23" s="44"/>
      <c r="J23" s="357"/>
      <c r="K23" s="357"/>
      <c r="L23" s="357"/>
      <c r="M23" s="357"/>
      <c r="N23" s="40"/>
      <c r="W23" s="33"/>
      <c r="Y23" s="34"/>
      <c r="Z23" s="42"/>
    </row>
    <row r="24" spans="1:26" s="41" customFormat="1" ht="43.5" customHeight="1" x14ac:dyDescent="0.3">
      <c r="A24" s="29"/>
      <c r="B24" s="351" t="str">
        <f>IF(AND(J8="Subdirección de Análisis de Riesgos y Efectos de Cambio Climático"),'base de datos'!A175,IF(AND(J8="Subdirección para la Reducción del Riesgos y Adaptación al Cambio Climático"),'base de datos'!A176,IF(AND(J8="Subdirección para el Manejo de Emergencias y Desastres"),'base de datos'!A177,IF(AND(J8="Subdirección Corporativa y Asuntos Disciplinarios"),'base de datos'!A178,IF(AND(J8="Oficina de Tecnologías de la Información y las Comunicaciones "),'base de datos'!A179,IF(AND(J8="Oficina Asesora Jurídica"),'base de datos'!A180,IF(AND(J8="Oficina Asesora Planeación"),'base de datos'!A181,IF(AND(J8="Oficina de Comunicaciones"),'base de datos'!A182,IF(AND(J8="Dirección General"),'base de datos'!A180,"")))))))))</f>
        <v>Proyecto No 1166_Consolidación de la gestión pública eficiente del IDIGER, como entidad coordinadora del SDGR-CC.</v>
      </c>
      <c r="C24" s="351"/>
      <c r="D24" s="351"/>
      <c r="E24" s="208"/>
      <c r="F24" s="363" t="str">
        <f>IF(AND(B24="Proyecto No 1172 Conocimiento del riesgo y efectos del cambio climático."),'base de datos'!L175,IF(AND(B24="Proyecto No 1158 Reducción del riesgo y adaptación al cambio climático."),'base de datos'!L176,IF(AND(B24="Proyecto No 1178 Fortalecimiento del manejo de emergencias y desastres."),'base de datos'!L177,IF(AND(B24="Proyecto No 1166 Consolidación de la gestión pública eficiente del IDIGER, como entidad coordinadora del SDGR-CC."),'base de datos'!L178,IF(AND(B24="Proyecto No 1166_Consolidación de la gestión pública eficiente del IDIGER, como entidad coordinadora del SDGR-CC."),'base de datos'!L179,IF(AND(B24="Proyecto No 1166 Consolidación de la gestión pública eficiente del IDIGER, como entidad coordinadora del SDGR-CC"),'base de datos'!L180,IF(AND(B24="Proyecto No 1166 Consolidacion de la gestión pública eficiente del IDIGER, como entidad coordinadora del SDGR-CC."),'base de datos'!L181,IF(AND(B24="Proyecto No 1158 Reducción del riesgo y adaptación al cambio climático"),'base de datos'!L182,""))))))))</f>
        <v>04 Mantener al 100% del funcionamiento y seguridad de los servicios y sistemas de información, infraestructura de T.I., instrumentación y telecomunicaciones de la entidad.</v>
      </c>
      <c r="G24" s="363"/>
      <c r="H24" s="363"/>
      <c r="I24" s="363"/>
      <c r="J24" s="363"/>
      <c r="K24" s="363"/>
      <c r="L24" s="363"/>
      <c r="M24" s="363"/>
      <c r="N24" s="40"/>
      <c r="W24" s="33"/>
      <c r="Y24" s="34"/>
      <c r="Z24" s="42"/>
    </row>
    <row r="25" spans="1:26" s="41" customFormat="1" ht="43.5" customHeight="1" x14ac:dyDescent="0.3">
      <c r="A25" s="29"/>
      <c r="B25" s="352"/>
      <c r="C25" s="352"/>
      <c r="D25" s="352"/>
      <c r="E25" s="209"/>
      <c r="F25" s="364"/>
      <c r="G25" s="364"/>
      <c r="H25" s="364"/>
      <c r="I25" s="364"/>
      <c r="J25" s="364"/>
      <c r="K25" s="364"/>
      <c r="L25" s="364"/>
      <c r="M25" s="364"/>
      <c r="N25" s="40"/>
      <c r="W25" s="33"/>
      <c r="Y25" s="34"/>
      <c r="Z25" s="42"/>
    </row>
    <row r="26" spans="1:26" s="41" customFormat="1" ht="43.5" customHeight="1" x14ac:dyDescent="0.2">
      <c r="A26" s="29"/>
      <c r="B26" s="353"/>
      <c r="C26" s="353"/>
      <c r="D26" s="353"/>
      <c r="E26" s="74"/>
      <c r="F26" s="365"/>
      <c r="G26" s="365"/>
      <c r="H26" s="365"/>
      <c r="I26" s="365"/>
      <c r="J26" s="365"/>
      <c r="K26" s="365"/>
      <c r="L26" s="365"/>
      <c r="M26" s="365"/>
      <c r="N26" s="40"/>
      <c r="W26" s="33"/>
      <c r="Y26" s="34"/>
      <c r="Z26" s="42"/>
    </row>
    <row r="27" spans="1:26" s="41" customFormat="1" ht="9.75" customHeight="1" x14ac:dyDescent="0.25">
      <c r="A27" s="29"/>
      <c r="B27" s="46"/>
      <c r="C27" s="46"/>
      <c r="D27" s="46"/>
      <c r="E27" s="46"/>
      <c r="F27" s="46"/>
      <c r="G27" s="46"/>
      <c r="H27" s="46"/>
      <c r="I27" s="46"/>
      <c r="J27" s="46"/>
      <c r="K27" s="46"/>
      <c r="L27" s="46"/>
      <c r="M27" s="46"/>
      <c r="N27" s="40"/>
      <c r="W27" s="33"/>
      <c r="Y27" s="47"/>
      <c r="Z27" s="42"/>
    </row>
    <row r="28" spans="1:26" s="41" customFormat="1" ht="18" customHeight="1" x14ac:dyDescent="0.2">
      <c r="A28" s="29"/>
      <c r="B28" s="349" t="s">
        <v>115</v>
      </c>
      <c r="C28" s="349"/>
      <c r="D28" s="349"/>
      <c r="E28" s="349"/>
      <c r="F28" s="349"/>
      <c r="G28" s="349"/>
      <c r="H28" s="349"/>
      <c r="I28" s="46"/>
      <c r="J28" s="46"/>
      <c r="K28" s="46"/>
      <c r="L28" s="46"/>
      <c r="M28" s="46"/>
      <c r="N28" s="40"/>
      <c r="Q28" s="81"/>
      <c r="R28" s="81"/>
      <c r="S28" s="81"/>
      <c r="W28" s="33"/>
      <c r="Y28" s="34"/>
      <c r="Z28" s="42"/>
    </row>
    <row r="29" spans="1:26" s="41" customFormat="1" ht="7.5" customHeight="1" x14ac:dyDescent="0.2">
      <c r="A29" s="29"/>
      <c r="B29" s="46"/>
      <c r="C29" s="46"/>
      <c r="D29" s="43"/>
      <c r="E29" s="43"/>
      <c r="F29" s="43"/>
      <c r="G29" s="43"/>
      <c r="H29" s="43"/>
      <c r="I29" s="43"/>
      <c r="J29" s="46"/>
      <c r="K29" s="46"/>
      <c r="L29" s="46"/>
      <c r="M29" s="46"/>
      <c r="N29" s="40"/>
      <c r="Q29" s="81"/>
      <c r="R29" s="81"/>
      <c r="S29" s="81"/>
      <c r="W29" s="33"/>
      <c r="Y29" s="34"/>
      <c r="Z29" s="42"/>
    </row>
    <row r="30" spans="1:26" s="41" customFormat="1" ht="22.5" customHeight="1" x14ac:dyDescent="0.3">
      <c r="A30" s="29"/>
      <c r="B30" s="342" t="s">
        <v>148</v>
      </c>
      <c r="C30" s="342"/>
      <c r="D30" s="70" t="s">
        <v>146</v>
      </c>
      <c r="F30" s="345" t="s">
        <v>191</v>
      </c>
      <c r="G30" s="345"/>
      <c r="H30" s="345"/>
      <c r="I30" s="55"/>
      <c r="J30" s="68" t="s">
        <v>173</v>
      </c>
      <c r="K30" s="342" t="s">
        <v>174</v>
      </c>
      <c r="L30" s="342"/>
      <c r="M30" s="342"/>
      <c r="N30" s="40"/>
      <c r="Q30" s="81"/>
      <c r="R30" s="81"/>
      <c r="S30" s="81"/>
      <c r="W30" s="33"/>
      <c r="Y30" s="34"/>
      <c r="Z30" s="42"/>
    </row>
    <row r="31" spans="1:26" s="41" customFormat="1" ht="42" customHeight="1" x14ac:dyDescent="0.2">
      <c r="A31" s="29"/>
      <c r="B31" s="343" t="s">
        <v>576</v>
      </c>
      <c r="C31" s="343"/>
      <c r="D31" s="66" t="str">
        <f>IF(AND(F31="Gastos generales"),'base de datos'!$B$158,IF(AND(F31="Proyecto No 1172 Conocimiento del riesgo y efectos del cambio climático."),'base de datos'!$B$159,IF(AND(F31="Proyecto No 1158 Reducción del riesgo y adaptación al cambio climático."),'base de datos'!$B$160,IF(AND(F31="Proyecto No 1178 Fortalecimiento del manejo de emergencias y desastres."),'base de datos'!$B$161,IF(AND(F31="Proyecto No 1166 Consolidación de la gestión pública eficiente del IDIGER, como entidad coordinadora del SDGR-CC."),'base de datos'!$B$162,IF(AND(F31="Subcuenta de Conocimiento del Riesgos y de los Efectos del Cambio Climatico - Generación de conociminento y actualización de los analisis de riesgos y efectos del cambio climatico."),'base de datos'!$B$163,IF(AND(F31="Subcuenta de Conocimiento del Riesgos y de los Efectos del Cambio Climatico - Resiliencia sectorial y reducciòn de riesgos de gran impacto."),'base de datos'!$B$164,IF(AND(F31="Subcuenta de Reducción del Riesgo - Reducción de la vulnerabilidad territorial de Bogotá frente a riesgos y efectos del cambio climático."),'base de datos'!$B$165,IF(AND(F31="Subcuenta de Manejo de Emergencias, Calamidades o Desastres - Implementación de procesos efectivos de preparativos, respuesta y recuperación post evento."),'base de datos'!$B$166,IF(AND(F31="Subcuenta de Manejo de Emergencias, Calamidades o Desastres - Atención Integral, oportuna, eficiente y eficaz de las situaciones de emergencia, calamidad o desastre a traves de la estrategia distrital de respuesta."),'base de datos'!$B$167,IF(AND(F31="Subcuenta de Adaptación al Cambio Climático - Manejo integral del agua como elemento vital para la resiliencia frente a riesgos y los efectos del cambio climatico."),'base de datos'!$B$168,IF(AND(F31="Subcuenta de Adaptación al Cambio Climático- Sistema de gobernanza ambiental para afrontar colectivamente los riesgos y efectos de cambio climatico."),'base de datos'!$B$169,IF(AND(F31="Subcuenta de Adaptación al Cambio Climático- Tranformaciòn cultural para enfentar los riesgos y los nuevos retos del cambio climatico."),'base de datos'!$B$170,IF(AND(F31="Subcuenta de Adaptación al Cambio Climático- Bogota ciudad sostenible y eficiente baja en carbono"),'base de datos'!$B$171,""))))))))))))))</f>
        <v>3-3-1-15-07-42-1166</v>
      </c>
      <c r="E31" s="56"/>
      <c r="F31" s="337" t="s">
        <v>141</v>
      </c>
      <c r="G31" s="337"/>
      <c r="H31" s="337"/>
      <c r="I31" s="56"/>
      <c r="J31" s="66">
        <v>2018</v>
      </c>
      <c r="K31" s="350">
        <v>1612935000</v>
      </c>
      <c r="L31" s="350"/>
      <c r="M31" s="350"/>
      <c r="N31" s="40"/>
      <c r="Q31" s="341"/>
      <c r="R31" s="341"/>
      <c r="S31" s="341"/>
      <c r="W31" s="33"/>
      <c r="Y31" s="34"/>
      <c r="Z31" s="42"/>
    </row>
    <row r="32" spans="1:26" s="41" customFormat="1" ht="42" customHeight="1" x14ac:dyDescent="0.2">
      <c r="A32" s="29"/>
      <c r="B32" s="343" t="s">
        <v>189</v>
      </c>
      <c r="C32" s="343"/>
      <c r="D32" s="225" t="str">
        <f>IF(AND(F32="Gastos generales"),'base de datos'!$B$158,IF(AND(F32="Proyecto No 1172 Conocimiento del riesgo y efectos del cambio climático."),'base de datos'!$B$159,IF(AND(F32="Proyecto No 1158 Reducción del riesgo y adaptación al cambio climático."),'base de datos'!$B$160,IF(AND(F32="Proyecto No 1178 Fortalecimiento del manejo de emergencias y desastres."),'base de datos'!$B$161,IF(AND(F32="Proyecto No 1166 Consolidación de la gestión pública eficiente del IDIGER, como entidad coordinadora del SDGR-CC."),'base de datos'!$B$162,IF(AND(F32="Subcuenta de Conocimiento del Riesgos y de los Efectos del Cambio Climatico - Generación de conociminento y actualización de los analisis de riesgos y efectos del cambio climatico."),'base de datos'!$B$163,IF(AND(F32="Subcuenta de Conocimiento del Riesgos y de los Efectos del Cambio Climatico - Resiliencia sectorial y reducciòn de riesgos de gran impacto."),'base de datos'!$B$164,IF(AND(F32="Subcuenta de Reducción del Riesgo - Reducción de la vulnerabilidad territorial de Bogotá frente a riesgos y efectos del cambio climático."),'base de datos'!$B$165,IF(AND(F32="Subcuenta de Manejo de Emergencias, Calamidades o Desastres - Implementación de procesos efectivos de preparativos, respuesta y recuperación post evento."),'base de datos'!$B$166,IF(AND(F32="Subcuenta de Manejo de Emergencias, Calamidades o Desastres - Atención Integral, oportuna, eficiente y eficaz de las situaciones de emergencia, calamidad o desastre a traves de la estrategia distrital de respuesta."),'base de datos'!$B$167,IF(AND(F32="Subcuenta de Adaptación al Cambio Climático - Manejo integral del agua como elemento vital para la resiliencia frente a riesgos y los efectos del cambio climatico."),'base de datos'!$B$168,IF(AND(F32="Subcuenta de Adaptación al Cambio Climático- Sistema de gobernanza ambiental para afrontar colectivamente los riesgos y efectos de cambio climatico."),'base de datos'!$B$169,IF(AND(F32="Subcuenta de Adaptación al Cambio Climático- Tranformaciòn cultural para enfentar los riesgos y los nuevos retos del cambio climatico."),'base de datos'!$B$170,IF(AND(F32="Subcuenta de Adaptación al Cambio Climático- Bogota ciudad sostenible y eficiente baja en carbono"),'base de datos'!$B$171,""))))))))))))))</f>
        <v>3-1-2</v>
      </c>
      <c r="E32" s="56"/>
      <c r="F32" s="337" t="s">
        <v>183</v>
      </c>
      <c r="G32" s="337"/>
      <c r="H32" s="337"/>
      <c r="I32" s="56"/>
      <c r="J32" s="48">
        <v>2018</v>
      </c>
      <c r="K32" s="350">
        <v>230440000</v>
      </c>
      <c r="L32" s="350"/>
      <c r="M32" s="350"/>
      <c r="N32" s="40"/>
      <c r="Q32" s="341"/>
      <c r="R32" s="341"/>
      <c r="S32" s="341"/>
      <c r="W32" s="33"/>
      <c r="Y32" s="34"/>
      <c r="Z32" s="42"/>
    </row>
    <row r="33" spans="1:27" s="41" customFormat="1" ht="42" customHeight="1" x14ac:dyDescent="0.2">
      <c r="A33" s="29"/>
      <c r="B33" s="343"/>
      <c r="C33" s="343"/>
      <c r="D33" s="225"/>
      <c r="E33" s="56"/>
      <c r="F33" s="337"/>
      <c r="G33" s="337"/>
      <c r="H33" s="337"/>
      <c r="I33" s="56"/>
      <c r="J33" s="48"/>
      <c r="K33" s="350"/>
      <c r="L33" s="350"/>
      <c r="M33" s="350"/>
      <c r="N33" s="40"/>
      <c r="Q33" s="81"/>
      <c r="R33" s="81"/>
      <c r="S33" s="81"/>
      <c r="W33" s="33"/>
      <c r="Y33" s="34"/>
      <c r="Z33" s="42"/>
    </row>
    <row r="34" spans="1:27" s="41" customFormat="1" ht="42" customHeight="1" x14ac:dyDescent="0.2">
      <c r="A34" s="29"/>
      <c r="B34" s="343"/>
      <c r="C34" s="343"/>
      <c r="D34" s="225"/>
      <c r="E34" s="56"/>
      <c r="F34" s="337"/>
      <c r="G34" s="337"/>
      <c r="H34" s="337"/>
      <c r="I34" s="56"/>
      <c r="J34" s="48"/>
      <c r="K34" s="350"/>
      <c r="L34" s="350"/>
      <c r="M34" s="350"/>
      <c r="N34" s="40"/>
      <c r="Q34" s="81"/>
      <c r="R34" s="81"/>
      <c r="S34" s="81"/>
      <c r="W34" s="33"/>
      <c r="Y34" s="34"/>
      <c r="Z34" s="42"/>
    </row>
    <row r="35" spans="1:27" s="41" customFormat="1" ht="8.25" customHeight="1" x14ac:dyDescent="0.2">
      <c r="A35" s="29"/>
      <c r="B35" s="46"/>
      <c r="C35" s="46"/>
      <c r="D35" s="43"/>
      <c r="E35" s="43"/>
      <c r="F35" s="43"/>
      <c r="G35" s="43"/>
      <c r="H35" s="43"/>
      <c r="I35" s="43"/>
      <c r="J35" s="46"/>
      <c r="K35" s="46"/>
      <c r="L35" s="46"/>
      <c r="M35" s="46"/>
      <c r="N35" s="40"/>
      <c r="W35" s="33"/>
      <c r="Y35" s="34"/>
      <c r="Z35" s="42"/>
    </row>
    <row r="36" spans="1:27" ht="18" customHeight="1" x14ac:dyDescent="0.3">
      <c r="A36" s="49"/>
      <c r="B36" s="372" t="s">
        <v>431</v>
      </c>
      <c r="C36" s="372"/>
      <c r="D36" s="372"/>
      <c r="E36" s="50"/>
      <c r="F36" s="338"/>
      <c r="G36" s="338"/>
      <c r="H36" s="338"/>
      <c r="I36" s="338"/>
      <c r="J36" s="338"/>
      <c r="K36" s="373">
        <f>SUM(K31:M34)</f>
        <v>1843375000</v>
      </c>
      <c r="L36" s="374"/>
      <c r="M36" s="375"/>
      <c r="N36" s="49"/>
      <c r="Y36" s="34"/>
      <c r="Z36" s="34"/>
      <c r="AA36" s="34"/>
    </row>
    <row r="37" spans="1:27" ht="18.75" customHeight="1" x14ac:dyDescent="0.3">
      <c r="A37" s="49"/>
      <c r="B37" s="336" t="s">
        <v>81</v>
      </c>
      <c r="C37" s="336"/>
      <c r="D37" s="336"/>
      <c r="E37" s="75"/>
      <c r="F37" s="339" t="str">
        <f>IF(AND(J8="Subdirección de Análisis de Riesgos y Efectos de Cambio Climático"),B46,IF(AND(J8="Subdirección para la Reducción del Riesgos y Adaptación al Cambio Climático"),B47,IF(AND(J8="Subdirección para el Manejo de Emergencias y Desastres"),B48,IF(AND(J8="Subdirección Corporativa y Asuntos Disciplinarios"),B49,IF(AND(J8="Oficina de Tecnologías de la Información y las Comunicaciones "),B50,IF(AND(J8="Oficina Asesora Jurídica"),B51,IF(AND(J8="Oficina Asesora Planeación"),B52,IF(AND(J8="Oficina de Comunicaciones"),B53,IF(AND(J8="Dirección General"),B54,"")))))))))</f>
        <v>David Giovanni Flórez Reyes
Oficina TIC
Jefe de la Oficina TIC
dgflorez@idiger.gov.co
4297414 - Extensión 2306</v>
      </c>
      <c r="G37" s="339"/>
      <c r="H37" s="339"/>
      <c r="I37" s="339"/>
      <c r="J37" s="339"/>
      <c r="K37" s="78"/>
      <c r="L37" s="78"/>
      <c r="M37" s="78"/>
      <c r="N37" s="49"/>
      <c r="Y37" s="34"/>
      <c r="Z37" s="34"/>
      <c r="AA37" s="34"/>
    </row>
    <row r="38" spans="1:27" ht="18.75" customHeight="1" x14ac:dyDescent="0.3">
      <c r="A38" s="49"/>
      <c r="B38" s="336" t="s">
        <v>82</v>
      </c>
      <c r="C38" s="336"/>
      <c r="D38" s="336"/>
      <c r="E38" s="75"/>
      <c r="F38" s="339"/>
      <c r="G38" s="339"/>
      <c r="H38" s="339"/>
      <c r="I38" s="339"/>
      <c r="J38" s="339"/>
      <c r="K38" s="78"/>
      <c r="L38" s="78"/>
      <c r="M38" s="78"/>
      <c r="N38" s="49"/>
      <c r="Y38" s="34"/>
      <c r="Z38" s="34"/>
      <c r="AA38" s="34"/>
    </row>
    <row r="39" spans="1:27" ht="18.75" customHeight="1" x14ac:dyDescent="0.3">
      <c r="A39" s="49"/>
      <c r="B39" s="336" t="s">
        <v>83</v>
      </c>
      <c r="C39" s="336"/>
      <c r="D39" s="336"/>
      <c r="E39" s="75"/>
      <c r="F39" s="339"/>
      <c r="G39" s="339"/>
      <c r="H39" s="339"/>
      <c r="I39" s="339"/>
      <c r="J39" s="339"/>
      <c r="K39" s="78"/>
      <c r="L39" s="78"/>
      <c r="M39" s="78"/>
      <c r="N39" s="49"/>
      <c r="Y39" s="34"/>
      <c r="Z39" s="34"/>
      <c r="AA39" s="34"/>
    </row>
    <row r="40" spans="1:27" ht="18.75" x14ac:dyDescent="0.2">
      <c r="A40" s="49"/>
      <c r="B40" s="336" t="s">
        <v>84</v>
      </c>
      <c r="C40" s="336"/>
      <c r="D40" s="336"/>
      <c r="E40" s="76"/>
      <c r="F40" s="339"/>
      <c r="G40" s="339"/>
      <c r="H40" s="339"/>
      <c r="I40" s="339"/>
      <c r="J40" s="339"/>
      <c r="K40" s="79"/>
      <c r="L40" s="79"/>
      <c r="M40" s="79"/>
      <c r="Y40" s="34"/>
      <c r="Z40" s="34"/>
      <c r="AA40" s="34"/>
    </row>
    <row r="41" spans="1:27" ht="18.75" x14ac:dyDescent="0.3">
      <c r="A41" s="49"/>
      <c r="B41" s="336" t="s">
        <v>85</v>
      </c>
      <c r="C41" s="336"/>
      <c r="D41" s="336"/>
      <c r="E41" s="75"/>
      <c r="F41" s="339"/>
      <c r="G41" s="339"/>
      <c r="H41" s="339"/>
      <c r="I41" s="339"/>
      <c r="J41" s="339"/>
      <c r="K41" s="78"/>
      <c r="L41" s="78"/>
      <c r="M41" s="78"/>
      <c r="Y41" s="34"/>
      <c r="Z41" s="34"/>
      <c r="AA41" s="34"/>
    </row>
    <row r="42" spans="1:27" ht="8.25" customHeight="1" x14ac:dyDescent="0.2">
      <c r="A42" s="29"/>
      <c r="B42" s="30"/>
      <c r="C42" s="30"/>
      <c r="D42" s="31"/>
      <c r="E42" s="31"/>
      <c r="F42" s="31"/>
      <c r="G42" s="31"/>
      <c r="H42" s="31"/>
      <c r="I42" s="29"/>
      <c r="J42" s="77"/>
      <c r="K42" s="77"/>
      <c r="L42" s="77"/>
      <c r="M42" s="77"/>
      <c r="N42" s="29"/>
      <c r="Y42" s="34"/>
      <c r="Z42" s="34"/>
      <c r="AA42" s="34"/>
    </row>
    <row r="43" spans="1:27" x14ac:dyDescent="0.2">
      <c r="Y43" s="34"/>
      <c r="Z43" s="34"/>
      <c r="AA43" s="34"/>
    </row>
    <row r="44" spans="1:27" x14ac:dyDescent="0.2">
      <c r="Y44" s="34"/>
      <c r="Z44" s="34"/>
      <c r="AA44" s="34"/>
    </row>
    <row r="45" spans="1:27" x14ac:dyDescent="0.2">
      <c r="Y45" s="34"/>
      <c r="Z45" s="34"/>
      <c r="AA45" s="34"/>
    </row>
    <row r="46" spans="1:27" ht="114.75" hidden="1" x14ac:dyDescent="0.2">
      <c r="B46" s="210" t="s">
        <v>465</v>
      </c>
      <c r="Y46" s="34"/>
      <c r="Z46" s="34"/>
      <c r="AA46" s="34"/>
    </row>
    <row r="47" spans="1:27" ht="114.75" hidden="1" x14ac:dyDescent="0.2">
      <c r="B47" s="210" t="s">
        <v>466</v>
      </c>
      <c r="Y47" s="34"/>
      <c r="Z47" s="34"/>
      <c r="AA47" s="34"/>
    </row>
    <row r="48" spans="1:27" ht="89.25" hidden="1" x14ac:dyDescent="0.2">
      <c r="B48" s="211" t="s">
        <v>467</v>
      </c>
      <c r="Y48" s="34"/>
      <c r="Z48" s="34"/>
      <c r="AA48" s="34"/>
    </row>
    <row r="49" spans="2:27" ht="89.25" hidden="1" x14ac:dyDescent="0.2">
      <c r="B49" s="211" t="s">
        <v>468</v>
      </c>
      <c r="Y49" s="34"/>
      <c r="Z49" s="34"/>
      <c r="AA49" s="34"/>
    </row>
    <row r="50" spans="2:27" ht="63.75" hidden="1" x14ac:dyDescent="0.2">
      <c r="B50" s="211" t="s">
        <v>469</v>
      </c>
      <c r="Y50" s="34"/>
      <c r="Z50" s="34"/>
      <c r="AA50" s="34"/>
    </row>
    <row r="51" spans="2:27" ht="76.5" hidden="1" x14ac:dyDescent="0.2">
      <c r="B51" s="211" t="s">
        <v>471</v>
      </c>
      <c r="Y51" s="34"/>
      <c r="Z51" s="34"/>
      <c r="AA51" s="34"/>
    </row>
    <row r="52" spans="2:27" ht="83.25" hidden="1" customHeight="1" x14ac:dyDescent="0.2">
      <c r="B52" s="211" t="s">
        <v>472</v>
      </c>
      <c r="Y52" s="34"/>
      <c r="Z52" s="34"/>
      <c r="AA52" s="34"/>
    </row>
    <row r="53" spans="2:27" ht="63.75" hidden="1" x14ac:dyDescent="0.2">
      <c r="B53" s="211" t="s">
        <v>473</v>
      </c>
      <c r="Y53" s="34"/>
      <c r="Z53" s="34"/>
      <c r="AA53" s="34"/>
    </row>
    <row r="54" spans="2:27" ht="76.5" hidden="1" x14ac:dyDescent="0.2">
      <c r="B54" s="210" t="s">
        <v>474</v>
      </c>
      <c r="Y54" s="34"/>
      <c r="Z54" s="34"/>
      <c r="AA54" s="34"/>
    </row>
    <row r="55" spans="2:27" x14ac:dyDescent="0.2">
      <c r="B55" s="210"/>
      <c r="Y55" s="34"/>
      <c r="Z55" s="34"/>
      <c r="AA55" s="34"/>
    </row>
    <row r="56" spans="2:27" x14ac:dyDescent="0.2">
      <c r="Y56" s="34"/>
      <c r="Z56" s="34"/>
      <c r="AA56" s="34"/>
    </row>
    <row r="57" spans="2:27" x14ac:dyDescent="0.2">
      <c r="Y57" s="34"/>
      <c r="Z57" s="34"/>
      <c r="AA57" s="34"/>
    </row>
    <row r="58" spans="2:27" x14ac:dyDescent="0.2">
      <c r="Y58" s="34"/>
      <c r="Z58" s="34"/>
      <c r="AA58" s="34"/>
    </row>
    <row r="59" spans="2:27" x14ac:dyDescent="0.2">
      <c r="Y59" s="34"/>
      <c r="Z59" s="34"/>
      <c r="AA59" s="34"/>
    </row>
    <row r="60" spans="2:27" x14ac:dyDescent="0.2">
      <c r="Y60" s="34"/>
      <c r="Z60" s="34"/>
      <c r="AA60" s="34"/>
    </row>
    <row r="61" spans="2:27" x14ac:dyDescent="0.2">
      <c r="Y61" s="34"/>
      <c r="Z61" s="34"/>
      <c r="AA61" s="34"/>
    </row>
    <row r="62" spans="2:27" x14ac:dyDescent="0.2">
      <c r="Y62" s="34"/>
      <c r="Z62" s="34"/>
      <c r="AA62" s="34"/>
    </row>
    <row r="63" spans="2:27" x14ac:dyDescent="0.2">
      <c r="Y63" s="34"/>
      <c r="Z63" s="34"/>
      <c r="AA63" s="34"/>
    </row>
    <row r="64" spans="2:27" x14ac:dyDescent="0.2">
      <c r="Y64" s="34"/>
      <c r="Z64" s="34"/>
      <c r="AA64" s="34"/>
    </row>
    <row r="65" spans="25:27" x14ac:dyDescent="0.2">
      <c r="Y65" s="34"/>
      <c r="Z65" s="34"/>
      <c r="AA65" s="34"/>
    </row>
    <row r="66" spans="25:27" x14ac:dyDescent="0.2">
      <c r="Y66" s="34"/>
      <c r="Z66" s="34"/>
      <c r="AA66" s="34"/>
    </row>
    <row r="67" spans="25:27" x14ac:dyDescent="0.2">
      <c r="Z67" s="34"/>
      <c r="AA67" s="34"/>
    </row>
    <row r="68" spans="25:27" x14ac:dyDescent="0.2">
      <c r="Z68" s="34"/>
      <c r="AA68" s="34"/>
    </row>
    <row r="69" spans="25:27" x14ac:dyDescent="0.2">
      <c r="Z69" s="34"/>
      <c r="AA69" s="34"/>
    </row>
    <row r="70" spans="25:27" x14ac:dyDescent="0.2">
      <c r="Z70" s="34"/>
      <c r="AA70" s="34"/>
    </row>
    <row r="71" spans="25:27" x14ac:dyDescent="0.2">
      <c r="Z71" s="34"/>
      <c r="AA71" s="34"/>
    </row>
    <row r="72" spans="25:27" x14ac:dyDescent="0.2">
      <c r="Z72" s="34"/>
      <c r="AA72" s="34"/>
    </row>
    <row r="73" spans="25:27" x14ac:dyDescent="0.2">
      <c r="Z73" s="34"/>
      <c r="AA73" s="34"/>
    </row>
    <row r="74" spans="25:27" x14ac:dyDescent="0.2">
      <c r="Z74" s="34"/>
      <c r="AA74" s="34"/>
    </row>
    <row r="75" spans="25:27" x14ac:dyDescent="0.2">
      <c r="Z75" s="34"/>
      <c r="AA75" s="34"/>
    </row>
    <row r="76" spans="25:27" x14ac:dyDescent="0.2">
      <c r="Z76" s="34"/>
      <c r="AA76" s="34"/>
    </row>
    <row r="77" spans="25:27" x14ac:dyDescent="0.2">
      <c r="Z77" s="34"/>
      <c r="AA77" s="34"/>
    </row>
    <row r="78" spans="25:27" x14ac:dyDescent="0.2">
      <c r="Z78" s="34"/>
      <c r="AA78" s="34"/>
    </row>
    <row r="79" spans="25:27" x14ac:dyDescent="0.2">
      <c r="Z79" s="34"/>
      <c r="AA79" s="34"/>
    </row>
    <row r="80" spans="25:27" x14ac:dyDescent="0.2">
      <c r="Z80" s="34"/>
      <c r="AA80" s="34"/>
    </row>
    <row r="81" spans="26:27" x14ac:dyDescent="0.2">
      <c r="Z81" s="34"/>
      <c r="AA81" s="34"/>
    </row>
    <row r="82" spans="26:27" x14ac:dyDescent="0.2">
      <c r="Z82" s="34"/>
      <c r="AA82" s="34"/>
    </row>
    <row r="83" spans="26:27" x14ac:dyDescent="0.2">
      <c r="Z83" s="34"/>
      <c r="AA83" s="34"/>
    </row>
    <row r="84" spans="26:27" x14ac:dyDescent="0.2">
      <c r="Z84" s="34"/>
      <c r="AA84" s="34"/>
    </row>
    <row r="85" spans="26:27" x14ac:dyDescent="0.2">
      <c r="Z85" s="34"/>
      <c r="AA85" s="34"/>
    </row>
    <row r="86" spans="26:27" x14ac:dyDescent="0.2">
      <c r="Z86" s="34"/>
      <c r="AA86" s="34"/>
    </row>
    <row r="87" spans="26:27" x14ac:dyDescent="0.2">
      <c r="Z87" s="34"/>
      <c r="AA87" s="34"/>
    </row>
    <row r="88" spans="26:27" x14ac:dyDescent="0.2">
      <c r="Z88" s="34"/>
      <c r="AA88" s="34"/>
    </row>
    <row r="89" spans="26:27" x14ac:dyDescent="0.2">
      <c r="Z89" s="34"/>
      <c r="AA89" s="34"/>
    </row>
    <row r="90" spans="26:27" x14ac:dyDescent="0.2">
      <c r="AA90" s="34"/>
    </row>
    <row r="91" spans="26:27" x14ac:dyDescent="0.2">
      <c r="AA91" s="34"/>
    </row>
    <row r="92" spans="26:27" x14ac:dyDescent="0.2">
      <c r="AA92" s="34"/>
    </row>
    <row r="93" spans="26:27" x14ac:dyDescent="0.2">
      <c r="AA93" s="34"/>
    </row>
    <row r="94" spans="26:27" x14ac:dyDescent="0.2">
      <c r="AA94" s="34"/>
    </row>
    <row r="95" spans="26:27" x14ac:dyDescent="0.2">
      <c r="AA95" s="34"/>
    </row>
    <row r="96" spans="26:27" x14ac:dyDescent="0.2">
      <c r="AA96" s="34"/>
    </row>
    <row r="97" spans="27:27" x14ac:dyDescent="0.2">
      <c r="AA97" s="34"/>
    </row>
    <row r="98" spans="27:27" x14ac:dyDescent="0.2">
      <c r="AA98" s="34"/>
    </row>
    <row r="99" spans="27:27" x14ac:dyDescent="0.2">
      <c r="AA99" s="34"/>
    </row>
    <row r="100" spans="27:27" x14ac:dyDescent="0.2">
      <c r="AA100" s="34"/>
    </row>
    <row r="101" spans="27:27" x14ac:dyDescent="0.2">
      <c r="AA101" s="34"/>
    </row>
    <row r="102" spans="27:27" x14ac:dyDescent="0.2">
      <c r="AA102" s="34"/>
    </row>
    <row r="103" spans="27:27" x14ac:dyDescent="0.2">
      <c r="AA103" s="34"/>
    </row>
    <row r="104" spans="27:27" x14ac:dyDescent="0.2">
      <c r="AA104" s="34"/>
    </row>
    <row r="105" spans="27:27" x14ac:dyDescent="0.2">
      <c r="AA105" s="34"/>
    </row>
    <row r="106" spans="27:27" x14ac:dyDescent="0.2">
      <c r="AA106" s="34"/>
    </row>
    <row r="107" spans="27:27" x14ac:dyDescent="0.2">
      <c r="AA107" s="34"/>
    </row>
    <row r="108" spans="27:27" x14ac:dyDescent="0.2">
      <c r="AA108" s="34"/>
    </row>
    <row r="109" spans="27:27" x14ac:dyDescent="0.2">
      <c r="AA109" s="34"/>
    </row>
  </sheetData>
  <sheetProtection password="CCE3" sheet="1" objects="1" scenarios="1"/>
  <dataConsolidate/>
  <mergeCells count="60">
    <mergeCell ref="F30:H30"/>
    <mergeCell ref="F31:H31"/>
    <mergeCell ref="K33:M33"/>
    <mergeCell ref="B34:C34"/>
    <mergeCell ref="B36:D36"/>
    <mergeCell ref="K36:M36"/>
    <mergeCell ref="B33:C33"/>
    <mergeCell ref="F33:H33"/>
    <mergeCell ref="K34:M34"/>
    <mergeCell ref="F32:H32"/>
    <mergeCell ref="K32:M32"/>
    <mergeCell ref="F24:M26"/>
    <mergeCell ref="B10:D15"/>
    <mergeCell ref="F10:H15"/>
    <mergeCell ref="J22:M22"/>
    <mergeCell ref="F22:H22"/>
    <mergeCell ref="F23:H23"/>
    <mergeCell ref="B20:D20"/>
    <mergeCell ref="B23:D23"/>
    <mergeCell ref="J23:M23"/>
    <mergeCell ref="B28:H28"/>
    <mergeCell ref="K30:M30"/>
    <mergeCell ref="K31:M31"/>
    <mergeCell ref="B24:D26"/>
    <mergeCell ref="C2:K3"/>
    <mergeCell ref="J9:M9"/>
    <mergeCell ref="F9:H9"/>
    <mergeCell ref="J10:M15"/>
    <mergeCell ref="B9:D9"/>
    <mergeCell ref="C4:K4"/>
    <mergeCell ref="B6:H6"/>
    <mergeCell ref="B8:D8"/>
    <mergeCell ref="F8:H8"/>
    <mergeCell ref="F7:H7"/>
    <mergeCell ref="J8:M8"/>
    <mergeCell ref="J7:M7"/>
    <mergeCell ref="B7:D7"/>
    <mergeCell ref="Q32:S32"/>
    <mergeCell ref="B30:C30"/>
    <mergeCell ref="B31:C31"/>
    <mergeCell ref="B32:C32"/>
    <mergeCell ref="B17:H17"/>
    <mergeCell ref="J19:M19"/>
    <mergeCell ref="J20:M20"/>
    <mergeCell ref="J21:M21"/>
    <mergeCell ref="B19:D19"/>
    <mergeCell ref="F20:H20"/>
    <mergeCell ref="F19:H19"/>
    <mergeCell ref="B21:D21"/>
    <mergeCell ref="F21:H21"/>
    <mergeCell ref="Q31:S31"/>
    <mergeCell ref="B22:D22"/>
    <mergeCell ref="B37:D37"/>
    <mergeCell ref="B41:D41"/>
    <mergeCell ref="F34:H34"/>
    <mergeCell ref="B38:D38"/>
    <mergeCell ref="B39:D39"/>
    <mergeCell ref="B40:D40"/>
    <mergeCell ref="F36:J36"/>
    <mergeCell ref="F37:J41"/>
  </mergeCells>
  <dataValidations count="1">
    <dataValidation type="list" allowBlank="1" showInputMessage="1" showErrorMessage="1" sqref="F31:H34">
      <formula1>INDIRECT(B31)</formula1>
    </dataValidation>
  </dataValidations>
  <printOptions horizontalCentered="1" verticalCentered="1"/>
  <pageMargins left="0.39370078740157483" right="0.39370078740157483" top="0.39370078740157483" bottom="0.39370078740157483" header="0.31496062992125984" footer="0.31496062992125984"/>
  <pageSetup paperSize="14" scale="62" orientation="landscape" horizontalDpi="4294967294" verticalDpi="4294967294" r:id="rId1"/>
  <headerFooter alignWithMargins="0"/>
  <ignoredErrors>
    <ignoredError sqref="F24 B24 D31:D32 B10" unlockedFormula="1"/>
  </ignoredErrors>
  <drawing r:id="rId2"/>
  <extLst>
    <ext xmlns:x14="http://schemas.microsoft.com/office/spreadsheetml/2009/9/main" uri="{CCE6A557-97BC-4b89-ADB6-D9C93CAAB3DF}">
      <x14:dataValidations xmlns:xm="http://schemas.microsoft.com/office/excel/2006/main" count="12">
        <x14:dataValidation type="list" allowBlank="1" showInputMessage="1" showErrorMessage="1">
          <x14:formula1>
            <xm:f>[1]Listas!#REF!</xm:f>
          </x14:formula1>
          <xm:sqref>E38:E39</xm:sqref>
        </x14:dataValidation>
        <x14:dataValidation type="list" allowBlank="1" showInputMessage="1" showErrorMessage="1">
          <x14:formula1>
            <xm:f>'base de datos'!$B$100:$B$101</xm:f>
          </x14:formula1>
          <xm:sqref>B22</xm:sqref>
        </x14:dataValidation>
        <x14:dataValidation type="list" allowBlank="1" showInputMessage="1" showErrorMessage="1">
          <x14:formula1>
            <xm:f>'base de datos'!$B$13</xm:f>
          </x14:formula1>
          <xm:sqref>B20:D20</xm:sqref>
        </x14:dataValidation>
        <x14:dataValidation type="list" allowBlank="1" showInputMessage="1" showErrorMessage="1">
          <x14:formula1>
            <xm:f>'base de datos'!$B$103:$B$104</xm:f>
          </x14:formula1>
          <xm:sqref>F22</xm:sqref>
        </x14:dataValidation>
        <x14:dataValidation type="list" allowBlank="1" showInputMessage="1" showErrorMessage="1">
          <x14:formula1>
            <xm:f>'base de datos'!$B$14</xm:f>
          </x14:formula1>
          <xm:sqref>F20:H20</xm:sqref>
        </x14:dataValidation>
        <x14:dataValidation type="list" allowBlank="1" showInputMessage="1" showErrorMessage="1">
          <x14:formula1>
            <xm:f>'base de datos'!$B$3:$B$5</xm:f>
          </x14:formula1>
          <xm:sqref>F8:H8</xm:sqref>
        </x14:dataValidation>
        <x14:dataValidation type="list" allowBlank="1" showInputMessage="1" showErrorMessage="1">
          <x14:formula1>
            <xm:f>'base de datos'!$B$22:$B$23</xm:f>
          </x14:formula1>
          <xm:sqref>J22</xm:sqref>
        </x14:dataValidation>
        <x14:dataValidation type="list" allowBlank="1" showInputMessage="1" showErrorMessage="1">
          <x14:formula1>
            <xm:f>'base de datos'!$B$98</xm:f>
          </x14:formula1>
          <xm:sqref>J20</xm:sqref>
        </x14:dataValidation>
        <x14:dataValidation type="list" allowBlank="1" showInputMessage="1" showErrorMessage="1">
          <x14:formula1>
            <xm:f>'base de datos'!$B$219:$B$223</xm:f>
          </x14:formula1>
          <xm:sqref>J31:J34</xm:sqref>
        </x14:dataValidation>
        <x14:dataValidation type="list" allowBlank="1" showInputMessage="1" showErrorMessage="1">
          <x14:formula1>
            <xm:f>'base de datos'!$B$154:$B$156</xm:f>
          </x14:formula1>
          <xm:sqref>B31:C34</xm:sqref>
        </x14:dataValidation>
        <x14:dataValidation type="list" allowBlank="1" showInputMessage="1" showErrorMessage="1">
          <x14:formula1>
            <xm:f>'base de datos'!$A$140:$A$152</xm:f>
          </x14:formula1>
          <xm:sqref>B8:D8</xm:sqref>
        </x14:dataValidation>
        <x14:dataValidation type="list" allowBlank="1" showInputMessage="1" showErrorMessage="1">
          <x14:formula1>
            <xm:f>INDIRECT('base de datos'!$C$142)</xm:f>
          </x14:formula1>
          <xm:sqref>J8:M8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63"/>
  <sheetViews>
    <sheetView tabSelected="1" view="pageBreakPreview" topLeftCell="A29" zoomScale="70" zoomScaleNormal="80" zoomScaleSheetLayoutView="70" workbookViewId="0">
      <selection activeCell="O37" sqref="O37:O39"/>
    </sheetView>
  </sheetViews>
  <sheetFormatPr baseColWidth="10" defaultRowHeight="12.75" x14ac:dyDescent="0.2"/>
  <cols>
    <col min="1" max="1" width="1.5703125" style="1" customWidth="1"/>
    <col min="2" max="2" width="33.28515625" style="1" customWidth="1"/>
    <col min="3" max="3" width="5.7109375" style="1" customWidth="1"/>
    <col min="4" max="4" width="52.7109375" style="1" customWidth="1"/>
    <col min="5" max="5" width="18.42578125" style="1" hidden="1" customWidth="1"/>
    <col min="6" max="6" width="15.85546875" style="1" customWidth="1"/>
    <col min="7" max="7" width="12.7109375" style="1" customWidth="1"/>
    <col min="8" max="8" width="20.5703125" style="1" customWidth="1"/>
    <col min="9" max="9" width="21.28515625" style="1" customWidth="1"/>
    <col min="10" max="10" width="15.42578125" style="1" customWidth="1"/>
    <col min="11" max="11" width="14.5703125" style="1" customWidth="1"/>
    <col min="12" max="12" width="16.85546875" style="7" customWidth="1"/>
    <col min="13" max="13" width="2.7109375" style="7" customWidth="1"/>
    <col min="14" max="14" width="57.28515625" style="7" customWidth="1"/>
    <col min="15" max="15" width="25.28515625" style="7" customWidth="1"/>
    <col min="16" max="16" width="15.85546875" style="7" customWidth="1"/>
    <col min="17" max="17" width="14.5703125" style="1" customWidth="1"/>
    <col min="18" max="18" width="16.7109375" style="1" customWidth="1"/>
    <col min="19" max="19" width="0.85546875" style="1" customWidth="1"/>
    <col min="20" max="20" width="25.7109375" style="1" bestFit="1" customWidth="1"/>
    <col min="21" max="21" width="27.5703125" style="1" customWidth="1"/>
    <col min="22" max="22" width="21" style="1" customWidth="1"/>
    <col min="23" max="23" width="13.5703125" style="1" customWidth="1"/>
    <col min="24" max="24" width="26.5703125" style="1" customWidth="1"/>
    <col min="25" max="25" width="2.7109375" style="1" customWidth="1"/>
    <col min="26" max="16384" width="11.42578125" style="1"/>
  </cols>
  <sheetData>
    <row r="1" spans="1:25" ht="13.5" thickBot="1" x14ac:dyDescent="0.25">
      <c r="A1" s="5"/>
      <c r="B1" s="5"/>
      <c r="C1" s="5"/>
      <c r="D1" s="5"/>
      <c r="E1" s="5"/>
      <c r="F1" s="5"/>
      <c r="G1" s="5"/>
      <c r="H1" s="5"/>
      <c r="I1" s="5"/>
      <c r="J1" s="5"/>
      <c r="K1" s="5"/>
      <c r="L1" s="27"/>
      <c r="M1" s="27"/>
      <c r="N1" s="27"/>
      <c r="O1" s="27"/>
      <c r="P1" s="27"/>
      <c r="Q1" s="2"/>
      <c r="R1" s="2"/>
      <c r="S1" s="2"/>
      <c r="T1" s="2"/>
      <c r="U1" s="2"/>
      <c r="V1" s="2"/>
      <c r="W1" s="2"/>
      <c r="X1" s="2"/>
      <c r="Y1" s="2"/>
    </row>
    <row r="2" spans="1:25" s="33" customFormat="1" ht="33.75" customHeight="1" x14ac:dyDescent="0.2">
      <c r="A2" s="29"/>
      <c r="B2" s="85"/>
      <c r="C2" s="85"/>
      <c r="D2" s="382" t="s">
        <v>114</v>
      </c>
      <c r="E2" s="382"/>
      <c r="F2" s="382"/>
      <c r="G2" s="382"/>
      <c r="H2" s="382"/>
      <c r="I2" s="382"/>
      <c r="J2" s="382"/>
      <c r="K2" s="382"/>
      <c r="L2" s="382"/>
      <c r="M2" s="382"/>
      <c r="N2" s="382"/>
      <c r="O2" s="382"/>
      <c r="P2" s="382"/>
      <c r="Q2" s="138" t="s">
        <v>70</v>
      </c>
      <c r="R2" s="273" t="s">
        <v>0</v>
      </c>
      <c r="S2" s="32"/>
      <c r="T2" s="32"/>
      <c r="U2" s="32"/>
      <c r="V2" s="32"/>
      <c r="W2" s="32"/>
      <c r="X2" s="32"/>
      <c r="Y2" s="32"/>
    </row>
    <row r="3" spans="1:25" s="33" customFormat="1" ht="33.75" customHeight="1" x14ac:dyDescent="0.2">
      <c r="A3" s="29"/>
      <c r="B3" s="86"/>
      <c r="C3" s="86"/>
      <c r="D3" s="383"/>
      <c r="E3" s="383"/>
      <c r="F3" s="383"/>
      <c r="G3" s="383"/>
      <c r="H3" s="383"/>
      <c r="I3" s="383"/>
      <c r="J3" s="383"/>
      <c r="K3" s="383"/>
      <c r="L3" s="383"/>
      <c r="M3" s="383"/>
      <c r="N3" s="383"/>
      <c r="O3" s="383"/>
      <c r="P3" s="383"/>
      <c r="Q3" s="84" t="s">
        <v>1</v>
      </c>
      <c r="R3" s="274">
        <v>4</v>
      </c>
      <c r="S3" s="32"/>
      <c r="T3" s="32"/>
      <c r="U3" s="32"/>
      <c r="V3" s="32"/>
      <c r="W3" s="32"/>
      <c r="X3" s="129"/>
      <c r="Y3" s="129"/>
    </row>
    <row r="4" spans="1:25" s="33" customFormat="1" ht="33.75" customHeight="1" thickBot="1" x14ac:dyDescent="0.25">
      <c r="A4" s="29"/>
      <c r="B4" s="87"/>
      <c r="C4" s="87"/>
      <c r="D4" s="362" t="s">
        <v>455</v>
      </c>
      <c r="E4" s="362"/>
      <c r="F4" s="362"/>
      <c r="G4" s="362"/>
      <c r="H4" s="362"/>
      <c r="I4" s="362"/>
      <c r="J4" s="362"/>
      <c r="K4" s="362"/>
      <c r="L4" s="362"/>
      <c r="M4" s="362"/>
      <c r="N4" s="362"/>
      <c r="O4" s="362"/>
      <c r="P4" s="362"/>
      <c r="Q4" s="36" t="s">
        <v>71</v>
      </c>
      <c r="R4" s="275">
        <v>43256</v>
      </c>
      <c r="S4" s="32"/>
      <c r="T4" s="32"/>
      <c r="U4" s="32"/>
      <c r="V4" s="32"/>
      <c r="W4" s="32"/>
      <c r="X4" s="129"/>
      <c r="Y4" s="129"/>
    </row>
    <row r="5" spans="1:25" ht="16.5" customHeight="1" x14ac:dyDescent="0.2">
      <c r="A5" s="2"/>
      <c r="B5" s="3"/>
      <c r="C5" s="90"/>
      <c r="D5" s="28"/>
      <c r="E5" s="89"/>
      <c r="F5" s="28"/>
      <c r="G5" s="28"/>
      <c r="H5" s="89"/>
      <c r="I5" s="89"/>
      <c r="J5" s="89"/>
      <c r="K5" s="28"/>
      <c r="L5" s="4"/>
      <c r="M5" s="4"/>
      <c r="N5" s="384" t="s">
        <v>353</v>
      </c>
      <c r="O5" s="384"/>
      <c r="P5" s="384"/>
      <c r="Q5" s="384"/>
      <c r="R5" s="384"/>
      <c r="S5" s="5"/>
      <c r="T5" s="5"/>
      <c r="U5" s="5"/>
      <c r="V5" s="5"/>
      <c r="W5" s="5"/>
      <c r="X5" s="5"/>
      <c r="Y5" s="5"/>
    </row>
    <row r="6" spans="1:25" s="6" customFormat="1" ht="45" customHeight="1" x14ac:dyDescent="0.2">
      <c r="A6" s="5"/>
      <c r="B6" s="83" t="s">
        <v>305</v>
      </c>
      <c r="C6" s="83"/>
      <c r="D6" s="83" t="s">
        <v>306</v>
      </c>
      <c r="E6" s="83" t="s">
        <v>361</v>
      </c>
      <c r="F6" s="83" t="s">
        <v>3</v>
      </c>
      <c r="G6" s="83" t="s">
        <v>4</v>
      </c>
      <c r="H6" s="83" t="s">
        <v>307</v>
      </c>
      <c r="I6" s="83" t="s">
        <v>111</v>
      </c>
      <c r="J6" s="83" t="s">
        <v>309</v>
      </c>
      <c r="K6" s="83" t="s">
        <v>308</v>
      </c>
      <c r="L6" s="83" t="s">
        <v>312</v>
      </c>
      <c r="M6" s="83"/>
      <c r="N6" s="286" t="s">
        <v>310</v>
      </c>
      <c r="O6" s="286" t="s">
        <v>311</v>
      </c>
      <c r="P6" s="286" t="s">
        <v>309</v>
      </c>
      <c r="Q6" s="286" t="s">
        <v>308</v>
      </c>
      <c r="R6" s="286" t="s">
        <v>312</v>
      </c>
      <c r="S6" s="112"/>
      <c r="T6" s="111"/>
      <c r="U6" s="111"/>
      <c r="V6" s="111"/>
      <c r="W6" s="113"/>
      <c r="X6" s="111"/>
      <c r="Y6" s="5"/>
    </row>
    <row r="7" spans="1:25" ht="39.75" customHeight="1" x14ac:dyDescent="0.2">
      <c r="A7" s="5"/>
      <c r="B7" s="385" t="s">
        <v>602</v>
      </c>
      <c r="C7" s="385"/>
      <c r="D7" s="385"/>
      <c r="E7" s="236"/>
      <c r="F7" s="386" t="s">
        <v>501</v>
      </c>
      <c r="G7" s="386"/>
      <c r="H7" s="238">
        <f>75%+H16</f>
        <v>0.85</v>
      </c>
      <c r="I7" s="134"/>
      <c r="J7" s="134"/>
      <c r="K7" s="134"/>
      <c r="L7" s="134"/>
      <c r="M7" s="134"/>
      <c r="N7" s="134"/>
      <c r="O7" s="320">
        <f>H7*O22</f>
        <v>0.84215384615384625</v>
      </c>
      <c r="P7" s="134"/>
      <c r="Q7" s="134"/>
      <c r="R7" s="135"/>
      <c r="S7" s="130"/>
      <c r="T7" s="130"/>
      <c r="U7" s="130"/>
      <c r="V7" s="130"/>
      <c r="W7" s="130"/>
      <c r="X7" s="130"/>
      <c r="Y7" s="5"/>
    </row>
    <row r="8" spans="1:25" ht="143.25" customHeight="1" x14ac:dyDescent="0.2">
      <c r="A8" s="5"/>
      <c r="B8" s="378" t="s">
        <v>603</v>
      </c>
      <c r="C8" s="124" t="s">
        <v>193</v>
      </c>
      <c r="D8" s="122" t="s">
        <v>621</v>
      </c>
      <c r="E8" s="305"/>
      <c r="F8" s="121">
        <v>43101</v>
      </c>
      <c r="G8" s="121">
        <v>43465</v>
      </c>
      <c r="H8" s="127" t="s">
        <v>635</v>
      </c>
      <c r="I8" s="127" t="s">
        <v>659</v>
      </c>
      <c r="J8" s="381">
        <v>72292000</v>
      </c>
      <c r="K8" s="381">
        <v>0</v>
      </c>
      <c r="L8" s="381">
        <v>0</v>
      </c>
      <c r="M8" s="140"/>
      <c r="N8" s="143" t="s">
        <v>661</v>
      </c>
      <c r="O8" s="322">
        <v>1</v>
      </c>
      <c r="P8" s="381">
        <v>72292000</v>
      </c>
      <c r="Q8" s="381">
        <v>0</v>
      </c>
      <c r="R8" s="381">
        <v>0</v>
      </c>
      <c r="S8" s="27"/>
      <c r="T8" s="53"/>
      <c r="U8" s="232"/>
      <c r="V8" s="390"/>
      <c r="W8" s="126"/>
      <c r="X8" s="2"/>
      <c r="Y8" s="2"/>
    </row>
    <row r="9" spans="1:25" ht="120.75" customHeight="1" x14ac:dyDescent="0.2">
      <c r="A9" s="5"/>
      <c r="B9" s="379"/>
      <c r="C9" s="119" t="s">
        <v>195</v>
      </c>
      <c r="D9" s="114" t="s">
        <v>600</v>
      </c>
      <c r="E9" s="239"/>
      <c r="F9" s="115">
        <v>43101</v>
      </c>
      <c r="G9" s="115">
        <v>43465</v>
      </c>
      <c r="H9" s="300" t="s">
        <v>636</v>
      </c>
      <c r="I9" s="300" t="s">
        <v>660</v>
      </c>
      <c r="J9" s="376"/>
      <c r="K9" s="376"/>
      <c r="L9" s="376"/>
      <c r="M9" s="141"/>
      <c r="N9" s="144" t="s">
        <v>662</v>
      </c>
      <c r="O9" s="323">
        <v>1</v>
      </c>
      <c r="P9" s="376"/>
      <c r="Q9" s="376"/>
      <c r="R9" s="376"/>
      <c r="S9" s="27"/>
      <c r="T9" s="53"/>
      <c r="U9" s="232"/>
      <c r="V9" s="390"/>
      <c r="W9" s="126"/>
      <c r="X9" s="2"/>
      <c r="Y9" s="2"/>
    </row>
    <row r="10" spans="1:25" ht="110.25" customHeight="1" x14ac:dyDescent="0.2">
      <c r="A10" s="5"/>
      <c r="B10" s="379"/>
      <c r="C10" s="119" t="s">
        <v>197</v>
      </c>
      <c r="D10" s="114" t="s">
        <v>601</v>
      </c>
      <c r="E10" s="239"/>
      <c r="F10" s="115">
        <v>43101</v>
      </c>
      <c r="G10" s="115">
        <v>43465</v>
      </c>
      <c r="H10" s="300" t="s">
        <v>636</v>
      </c>
      <c r="I10" s="300" t="s">
        <v>663</v>
      </c>
      <c r="J10" s="376"/>
      <c r="K10" s="376"/>
      <c r="L10" s="376"/>
      <c r="M10" s="141"/>
      <c r="N10" s="144" t="s">
        <v>664</v>
      </c>
      <c r="O10" s="323">
        <v>0.99</v>
      </c>
      <c r="P10" s="376"/>
      <c r="Q10" s="376"/>
      <c r="R10" s="376"/>
      <c r="S10" s="27"/>
      <c r="T10" s="53"/>
      <c r="U10" s="232"/>
      <c r="V10" s="390"/>
      <c r="W10" s="126"/>
      <c r="X10" s="2"/>
      <c r="Y10" s="2"/>
    </row>
    <row r="11" spans="1:25" ht="132.75" customHeight="1" x14ac:dyDescent="0.2">
      <c r="A11" s="5"/>
      <c r="B11" s="304" t="s">
        <v>608</v>
      </c>
      <c r="C11" s="119" t="s">
        <v>198</v>
      </c>
      <c r="D11" s="114" t="s">
        <v>604</v>
      </c>
      <c r="E11" s="239"/>
      <c r="F11" s="115">
        <v>43101</v>
      </c>
      <c r="G11" s="115">
        <v>43465</v>
      </c>
      <c r="H11" s="300" t="s">
        <v>637</v>
      </c>
      <c r="I11" s="300" t="s">
        <v>644</v>
      </c>
      <c r="J11" s="141">
        <v>95745000</v>
      </c>
      <c r="K11" s="141">
        <v>0</v>
      </c>
      <c r="L11" s="141">
        <v>0</v>
      </c>
      <c r="M11" s="141"/>
      <c r="N11" s="144" t="s">
        <v>665</v>
      </c>
      <c r="O11" s="323">
        <v>1</v>
      </c>
      <c r="P11" s="141">
        <v>95745000</v>
      </c>
      <c r="Q11" s="141">
        <v>0</v>
      </c>
      <c r="R11" s="141">
        <v>0</v>
      </c>
      <c r="S11" s="27"/>
      <c r="T11" s="53"/>
      <c r="U11" s="232"/>
      <c r="V11" s="390"/>
      <c r="W11" s="126"/>
      <c r="X11" s="2"/>
      <c r="Y11" s="2"/>
    </row>
    <row r="12" spans="1:25" ht="169.5" customHeight="1" x14ac:dyDescent="0.2">
      <c r="A12" s="5"/>
      <c r="B12" s="379" t="s">
        <v>609</v>
      </c>
      <c r="C12" s="119" t="s">
        <v>582</v>
      </c>
      <c r="D12" s="114" t="s">
        <v>605</v>
      </c>
      <c r="E12" s="239"/>
      <c r="F12" s="115">
        <v>43101</v>
      </c>
      <c r="G12" s="115">
        <v>43465</v>
      </c>
      <c r="H12" s="300" t="s">
        <v>638</v>
      </c>
      <c r="I12" s="300" t="s">
        <v>645</v>
      </c>
      <c r="J12" s="376">
        <v>1294048308</v>
      </c>
      <c r="K12" s="376">
        <v>0</v>
      </c>
      <c r="L12" s="376">
        <v>201000000</v>
      </c>
      <c r="M12" s="141"/>
      <c r="N12" s="144" t="s">
        <v>666</v>
      </c>
      <c r="O12" s="323">
        <v>0.98</v>
      </c>
      <c r="P12" s="376">
        <v>1184029084</v>
      </c>
      <c r="Q12" s="376">
        <v>0</v>
      </c>
      <c r="R12" s="376">
        <v>201000000</v>
      </c>
      <c r="S12" s="27"/>
      <c r="T12" s="53"/>
      <c r="U12" s="232"/>
      <c r="V12" s="390"/>
      <c r="W12" s="126"/>
      <c r="X12" s="2"/>
      <c r="Y12" s="2"/>
    </row>
    <row r="13" spans="1:25" ht="110.25" customHeight="1" x14ac:dyDescent="0.2">
      <c r="A13" s="5"/>
      <c r="B13" s="379"/>
      <c r="C13" s="119" t="s">
        <v>583</v>
      </c>
      <c r="D13" s="114" t="s">
        <v>606</v>
      </c>
      <c r="E13" s="239"/>
      <c r="F13" s="115">
        <v>43101</v>
      </c>
      <c r="G13" s="115">
        <v>43465</v>
      </c>
      <c r="H13" s="300" t="s">
        <v>641</v>
      </c>
      <c r="I13" s="300" t="s">
        <v>655</v>
      </c>
      <c r="J13" s="376"/>
      <c r="K13" s="376">
        <v>0</v>
      </c>
      <c r="L13" s="376">
        <v>0</v>
      </c>
      <c r="M13" s="141"/>
      <c r="N13" s="144" t="s">
        <v>667</v>
      </c>
      <c r="O13" s="323">
        <v>0.97</v>
      </c>
      <c r="P13" s="376"/>
      <c r="Q13" s="376">
        <v>0</v>
      </c>
      <c r="R13" s="376">
        <v>0</v>
      </c>
      <c r="S13" s="27"/>
      <c r="T13" s="53"/>
      <c r="U13" s="232"/>
      <c r="V13" s="390"/>
      <c r="W13" s="126"/>
      <c r="X13" s="2"/>
      <c r="Y13" s="2"/>
    </row>
    <row r="14" spans="1:25" ht="90.75" customHeight="1" x14ac:dyDescent="0.2">
      <c r="A14" s="5"/>
      <c r="B14" s="379"/>
      <c r="C14" s="119" t="s">
        <v>584</v>
      </c>
      <c r="D14" s="114" t="s">
        <v>607</v>
      </c>
      <c r="E14" s="239"/>
      <c r="F14" s="115">
        <v>43101</v>
      </c>
      <c r="G14" s="115">
        <v>43465</v>
      </c>
      <c r="H14" s="300" t="s">
        <v>642</v>
      </c>
      <c r="I14" s="300" t="s">
        <v>610</v>
      </c>
      <c r="J14" s="376"/>
      <c r="K14" s="376"/>
      <c r="L14" s="376"/>
      <c r="M14" s="141"/>
      <c r="N14" s="144" t="s">
        <v>612</v>
      </c>
      <c r="O14" s="323">
        <v>1</v>
      </c>
      <c r="P14" s="376"/>
      <c r="Q14" s="376"/>
      <c r="R14" s="376"/>
      <c r="S14" s="27"/>
      <c r="T14" s="53"/>
      <c r="U14" s="232"/>
      <c r="V14" s="390"/>
      <c r="W14" s="126"/>
      <c r="X14" s="2"/>
      <c r="Y14" s="2"/>
    </row>
    <row r="15" spans="1:25" ht="93" customHeight="1" x14ac:dyDescent="0.2">
      <c r="A15" s="5"/>
      <c r="B15" s="380"/>
      <c r="C15" s="120" t="s">
        <v>585</v>
      </c>
      <c r="D15" s="116" t="s">
        <v>620</v>
      </c>
      <c r="E15" s="317"/>
      <c r="F15" s="117">
        <v>43101</v>
      </c>
      <c r="G15" s="117">
        <v>43465</v>
      </c>
      <c r="H15" s="123" t="s">
        <v>643</v>
      </c>
      <c r="I15" s="123" t="s">
        <v>656</v>
      </c>
      <c r="J15" s="377"/>
      <c r="K15" s="377"/>
      <c r="L15" s="377"/>
      <c r="M15" s="142"/>
      <c r="N15" s="146" t="s">
        <v>668</v>
      </c>
      <c r="O15" s="324">
        <v>1</v>
      </c>
      <c r="P15" s="377"/>
      <c r="Q15" s="377"/>
      <c r="R15" s="377"/>
      <c r="S15" s="27"/>
      <c r="T15" s="53"/>
      <c r="U15" s="232"/>
      <c r="V15" s="390"/>
      <c r="W15" s="126"/>
      <c r="X15" s="2"/>
      <c r="Y15" s="2"/>
    </row>
    <row r="16" spans="1:25" ht="40.5" customHeight="1" x14ac:dyDescent="0.2">
      <c r="A16" s="5"/>
      <c r="B16" s="396" t="s">
        <v>602</v>
      </c>
      <c r="C16" s="396"/>
      <c r="D16" s="396"/>
      <c r="E16" s="312"/>
      <c r="F16" s="397"/>
      <c r="G16" s="397"/>
      <c r="H16" s="313">
        <v>0.1</v>
      </c>
      <c r="I16" s="314"/>
      <c r="J16" s="314"/>
      <c r="K16" s="314"/>
      <c r="L16" s="314"/>
      <c r="M16" s="314"/>
      <c r="N16" s="314"/>
      <c r="O16" s="315"/>
      <c r="P16" s="314"/>
      <c r="Q16" s="314"/>
      <c r="R16" s="316"/>
      <c r="S16" s="130"/>
      <c r="T16" s="130"/>
      <c r="U16" s="130"/>
      <c r="V16" s="390"/>
      <c r="W16" s="130"/>
      <c r="X16" s="130"/>
      <c r="Y16" s="5"/>
    </row>
    <row r="17" spans="1:25" ht="114.75" customHeight="1" x14ac:dyDescent="0.2">
      <c r="A17" s="5"/>
      <c r="B17" s="378" t="s">
        <v>613</v>
      </c>
      <c r="C17" s="124" t="s">
        <v>586</v>
      </c>
      <c r="D17" s="122" t="s">
        <v>619</v>
      </c>
      <c r="E17" s="306"/>
      <c r="F17" s="307">
        <v>43101</v>
      </c>
      <c r="G17" s="307">
        <v>43465</v>
      </c>
      <c r="H17" s="127" t="s">
        <v>647</v>
      </c>
      <c r="I17" s="127" t="s">
        <v>648</v>
      </c>
      <c r="J17" s="381">
        <v>131896842</v>
      </c>
      <c r="K17" s="381">
        <v>0</v>
      </c>
      <c r="L17" s="381">
        <v>0</v>
      </c>
      <c r="M17" s="140"/>
      <c r="N17" s="143" t="s">
        <v>670</v>
      </c>
      <c r="O17" s="242">
        <v>0.98</v>
      </c>
      <c r="P17" s="381">
        <v>130175500</v>
      </c>
      <c r="Q17" s="381">
        <v>0</v>
      </c>
      <c r="R17" s="381">
        <v>0</v>
      </c>
      <c r="S17" s="27"/>
      <c r="T17" s="53"/>
      <c r="U17" s="232"/>
      <c r="V17" s="390"/>
      <c r="W17" s="126"/>
      <c r="X17" s="2"/>
      <c r="Y17" s="2"/>
    </row>
    <row r="18" spans="1:25" ht="114.75" customHeight="1" x14ac:dyDescent="0.2">
      <c r="A18" s="5"/>
      <c r="B18" s="379"/>
      <c r="C18" s="119" t="s">
        <v>587</v>
      </c>
      <c r="D18" s="114" t="s">
        <v>618</v>
      </c>
      <c r="E18" s="239"/>
      <c r="F18" s="115">
        <v>43101</v>
      </c>
      <c r="G18" s="115">
        <v>43465</v>
      </c>
      <c r="H18" s="300" t="s">
        <v>646</v>
      </c>
      <c r="I18" s="300" t="s">
        <v>669</v>
      </c>
      <c r="J18" s="376"/>
      <c r="K18" s="376"/>
      <c r="L18" s="376"/>
      <c r="M18" s="141"/>
      <c r="N18" s="144" t="s">
        <v>671</v>
      </c>
      <c r="O18" s="235">
        <v>0.98</v>
      </c>
      <c r="P18" s="376"/>
      <c r="Q18" s="376"/>
      <c r="R18" s="376"/>
      <c r="S18" s="27"/>
      <c r="T18" s="53"/>
      <c r="U18" s="232"/>
      <c r="V18" s="390"/>
      <c r="W18" s="126"/>
      <c r="X18" s="2"/>
      <c r="Y18" s="2"/>
    </row>
    <row r="19" spans="1:25" ht="114.75" customHeight="1" x14ac:dyDescent="0.2">
      <c r="A19" s="5"/>
      <c r="B19" s="379"/>
      <c r="C19" s="119" t="s">
        <v>588</v>
      </c>
      <c r="D19" s="114" t="s">
        <v>617</v>
      </c>
      <c r="E19" s="239"/>
      <c r="F19" s="115">
        <v>43101</v>
      </c>
      <c r="G19" s="115">
        <v>43465</v>
      </c>
      <c r="H19" s="300" t="s">
        <v>649</v>
      </c>
      <c r="I19" s="300" t="s">
        <v>650</v>
      </c>
      <c r="J19" s="376"/>
      <c r="K19" s="376"/>
      <c r="L19" s="376"/>
      <c r="M19" s="141"/>
      <c r="N19" s="144" t="s">
        <v>672</v>
      </c>
      <c r="O19" s="235">
        <v>0.98</v>
      </c>
      <c r="P19" s="376"/>
      <c r="Q19" s="376"/>
      <c r="R19" s="376"/>
      <c r="S19" s="27"/>
      <c r="T19" s="53"/>
      <c r="U19" s="232"/>
      <c r="V19" s="390"/>
      <c r="W19" s="126"/>
      <c r="X19" s="2"/>
      <c r="Y19" s="2"/>
    </row>
    <row r="20" spans="1:25" ht="114.75" customHeight="1" x14ac:dyDescent="0.2">
      <c r="A20" s="5"/>
      <c r="B20" s="379" t="s">
        <v>614</v>
      </c>
      <c r="C20" s="119" t="s">
        <v>589</v>
      </c>
      <c r="D20" s="114" t="s">
        <v>616</v>
      </c>
      <c r="E20" s="239"/>
      <c r="F20" s="115">
        <v>43101</v>
      </c>
      <c r="G20" s="115">
        <v>43465</v>
      </c>
      <c r="H20" s="300" t="s">
        <v>640</v>
      </c>
      <c r="I20" s="300" t="s">
        <v>673</v>
      </c>
      <c r="J20" s="376">
        <v>100073700</v>
      </c>
      <c r="K20" s="376">
        <v>0</v>
      </c>
      <c r="L20" s="376">
        <v>0</v>
      </c>
      <c r="M20" s="141"/>
      <c r="N20" s="144" t="s">
        <v>622</v>
      </c>
      <c r="O20" s="235">
        <v>1</v>
      </c>
      <c r="P20" s="376">
        <v>100073700</v>
      </c>
      <c r="Q20" s="376">
        <v>0</v>
      </c>
      <c r="R20" s="376">
        <v>0</v>
      </c>
      <c r="S20" s="27"/>
      <c r="T20" s="53"/>
      <c r="U20" s="232"/>
      <c r="V20" s="390"/>
      <c r="W20" s="126"/>
      <c r="X20" s="2"/>
      <c r="Y20" s="2"/>
    </row>
    <row r="21" spans="1:25" ht="114.75" customHeight="1" x14ac:dyDescent="0.2">
      <c r="A21" s="5"/>
      <c r="B21" s="380"/>
      <c r="C21" s="119" t="s">
        <v>590</v>
      </c>
      <c r="D21" s="114" t="s">
        <v>615</v>
      </c>
      <c r="E21" s="239"/>
      <c r="F21" s="115">
        <v>43101</v>
      </c>
      <c r="G21" s="115">
        <v>43465</v>
      </c>
      <c r="H21" s="123" t="s">
        <v>658</v>
      </c>
      <c r="I21" s="300" t="s">
        <v>639</v>
      </c>
      <c r="J21" s="377"/>
      <c r="K21" s="377"/>
      <c r="L21" s="377"/>
      <c r="M21" s="141"/>
      <c r="N21" s="144" t="s">
        <v>657</v>
      </c>
      <c r="O21" s="235">
        <v>1</v>
      </c>
      <c r="P21" s="377"/>
      <c r="Q21" s="377"/>
      <c r="R21" s="377"/>
      <c r="S21" s="27"/>
      <c r="T21" s="53"/>
      <c r="U21" s="232"/>
      <c r="V21" s="390"/>
      <c r="W21" s="126"/>
      <c r="X21" s="2"/>
      <c r="Y21" s="2"/>
    </row>
    <row r="22" spans="1:25" ht="28.5" customHeight="1" x14ac:dyDescent="0.2">
      <c r="A22" s="131"/>
      <c r="B22" s="392" t="s">
        <v>581</v>
      </c>
      <c r="C22" s="392"/>
      <c r="D22" s="392"/>
      <c r="E22" s="392"/>
      <c r="F22" s="392"/>
      <c r="G22" s="392"/>
      <c r="H22" s="393"/>
      <c r="I22" s="132"/>
      <c r="J22" s="145">
        <f>SUM(J8:J21)</f>
        <v>1694055850</v>
      </c>
      <c r="K22" s="145">
        <f>SUM(K8:K21)</f>
        <v>0</v>
      </c>
      <c r="L22" s="145">
        <f>SUM(L8:L21)</f>
        <v>201000000</v>
      </c>
      <c r="M22" s="145"/>
      <c r="N22" s="132"/>
      <c r="O22" s="240">
        <f>(SUM(O8:O21)/13)</f>
        <v>0.99076923076923085</v>
      </c>
      <c r="P22" s="147">
        <f>SUM(P8:P21)</f>
        <v>1582315284</v>
      </c>
      <c r="Q22" s="147">
        <f>SUM(Q8:Q21)</f>
        <v>0</v>
      </c>
      <c r="R22" s="147">
        <f>SUM(R8:R21)</f>
        <v>201000000</v>
      </c>
      <c r="S22" s="5"/>
      <c r="T22" s="5"/>
      <c r="U22" s="5"/>
      <c r="V22" s="5"/>
      <c r="W22" s="5"/>
      <c r="X22" s="5"/>
      <c r="Y22" s="5"/>
    </row>
    <row r="23" spans="1:25" x14ac:dyDescent="0.2">
      <c r="A23" s="88"/>
      <c r="B23" s="90"/>
      <c r="C23" s="88"/>
      <c r="D23" s="88"/>
      <c r="E23" s="88"/>
      <c r="F23" s="88"/>
      <c r="G23" s="88"/>
      <c r="H23" s="88"/>
      <c r="I23" s="88"/>
      <c r="J23" s="88"/>
      <c r="K23" s="88"/>
      <c r="L23" s="88"/>
      <c r="M23" s="88"/>
      <c r="N23" s="88"/>
      <c r="O23" s="88"/>
      <c r="P23" s="88"/>
      <c r="Q23" s="88"/>
      <c r="R23" s="88"/>
      <c r="S23" s="5"/>
      <c r="T23" s="5"/>
      <c r="U23" s="5"/>
      <c r="V23" s="5"/>
      <c r="W23" s="5"/>
      <c r="X23" s="5"/>
      <c r="Y23" s="5"/>
    </row>
    <row r="24" spans="1:25" ht="33.75" customHeight="1" x14ac:dyDescent="0.2">
      <c r="A24" s="5"/>
      <c r="B24" s="395" t="s">
        <v>623</v>
      </c>
      <c r="C24" s="395"/>
      <c r="D24" s="395"/>
      <c r="E24" s="311"/>
      <c r="F24" s="394" t="s">
        <v>501</v>
      </c>
      <c r="G24" s="394"/>
      <c r="H24" s="319">
        <v>0.05</v>
      </c>
      <c r="I24" s="150"/>
      <c r="J24" s="150"/>
      <c r="K24" s="150"/>
      <c r="L24" s="150"/>
      <c r="M24" s="150"/>
      <c r="N24" s="150"/>
      <c r="O24" s="325">
        <f>H24*O29</f>
        <v>0.05</v>
      </c>
      <c r="P24" s="150"/>
      <c r="Q24" s="150"/>
      <c r="R24" s="151"/>
      <c r="S24" s="130"/>
      <c r="T24" s="130"/>
      <c r="U24" s="391"/>
      <c r="V24" s="390"/>
      <c r="W24" s="130"/>
      <c r="X24" s="130"/>
      <c r="Y24" s="5"/>
    </row>
    <row r="25" spans="1:25" ht="80.25" customHeight="1" x14ac:dyDescent="0.2">
      <c r="A25" s="5"/>
      <c r="B25" s="409" t="s">
        <v>630</v>
      </c>
      <c r="C25" s="119" t="s">
        <v>298</v>
      </c>
      <c r="D25" s="114" t="s">
        <v>626</v>
      </c>
      <c r="E25" s="148"/>
      <c r="F25" s="115">
        <v>42736</v>
      </c>
      <c r="G25" s="115">
        <v>43344</v>
      </c>
      <c r="H25" s="300" t="s">
        <v>611</v>
      </c>
      <c r="I25" s="300" t="s">
        <v>677</v>
      </c>
      <c r="J25" s="140">
        <v>0</v>
      </c>
      <c r="K25" s="140">
        <v>0</v>
      </c>
      <c r="L25" s="140">
        <v>0</v>
      </c>
      <c r="M25" s="141"/>
      <c r="N25" s="144" t="s">
        <v>678</v>
      </c>
      <c r="O25" s="235">
        <v>1</v>
      </c>
      <c r="P25" s="140">
        <v>0</v>
      </c>
      <c r="Q25" s="140">
        <v>0</v>
      </c>
      <c r="R25" s="140">
        <v>0</v>
      </c>
      <c r="S25" s="27"/>
      <c r="T25" s="53"/>
      <c r="U25" s="391"/>
      <c r="V25" s="390"/>
      <c r="W25" s="126"/>
      <c r="X25" s="2"/>
      <c r="Y25" s="2"/>
    </row>
    <row r="26" spans="1:25" ht="83.25" customHeight="1" x14ac:dyDescent="0.2">
      <c r="A26" s="5"/>
      <c r="B26" s="410"/>
      <c r="C26" s="119" t="s">
        <v>625</v>
      </c>
      <c r="D26" s="114" t="s">
        <v>627</v>
      </c>
      <c r="E26" s="148"/>
      <c r="F26" s="115">
        <v>42736</v>
      </c>
      <c r="G26" s="115">
        <v>43344</v>
      </c>
      <c r="H26" s="300" t="s">
        <v>611</v>
      </c>
      <c r="I26" s="300" t="s">
        <v>675</v>
      </c>
      <c r="J26" s="141">
        <v>0</v>
      </c>
      <c r="K26" s="141">
        <v>0</v>
      </c>
      <c r="L26" s="141">
        <v>0</v>
      </c>
      <c r="M26" s="141"/>
      <c r="N26" s="144" t="s">
        <v>679</v>
      </c>
      <c r="O26" s="235">
        <v>1</v>
      </c>
      <c r="P26" s="141">
        <v>0</v>
      </c>
      <c r="Q26" s="141">
        <v>0</v>
      </c>
      <c r="R26" s="141">
        <v>0</v>
      </c>
      <c r="S26" s="27"/>
      <c r="T26" s="53"/>
      <c r="U26" s="391"/>
      <c r="V26" s="390"/>
      <c r="W26" s="126"/>
      <c r="X26" s="2"/>
      <c r="Y26" s="2"/>
    </row>
    <row r="27" spans="1:25" ht="60.75" customHeight="1" x14ac:dyDescent="0.2">
      <c r="A27" s="5"/>
      <c r="B27" s="309" t="s">
        <v>631</v>
      </c>
      <c r="C27" s="119" t="s">
        <v>299</v>
      </c>
      <c r="D27" s="114" t="s">
        <v>628</v>
      </c>
      <c r="E27" s="148"/>
      <c r="F27" s="115">
        <v>42736</v>
      </c>
      <c r="G27" s="115">
        <v>43465</v>
      </c>
      <c r="H27" s="300" t="s">
        <v>611</v>
      </c>
      <c r="I27" s="300" t="s">
        <v>676</v>
      </c>
      <c r="J27" s="141">
        <v>0</v>
      </c>
      <c r="K27" s="141">
        <v>0</v>
      </c>
      <c r="L27" s="141">
        <v>0</v>
      </c>
      <c r="M27" s="141"/>
      <c r="N27" s="144" t="s">
        <v>651</v>
      </c>
      <c r="O27" s="235">
        <v>1</v>
      </c>
      <c r="P27" s="141">
        <v>0</v>
      </c>
      <c r="Q27" s="141">
        <v>0</v>
      </c>
      <c r="R27" s="141">
        <v>0</v>
      </c>
      <c r="S27" s="27"/>
      <c r="T27" s="53"/>
      <c r="U27" s="391"/>
      <c r="V27" s="390"/>
      <c r="W27" s="126"/>
      <c r="X27" s="2"/>
      <c r="Y27" s="2"/>
    </row>
    <row r="28" spans="1:25" ht="69.75" customHeight="1" x14ac:dyDescent="0.2">
      <c r="A28" s="5"/>
      <c r="B28" s="310" t="s">
        <v>632</v>
      </c>
      <c r="C28" s="119" t="s">
        <v>300</v>
      </c>
      <c r="D28" s="114" t="s">
        <v>629</v>
      </c>
      <c r="E28" s="148"/>
      <c r="F28" s="115">
        <v>42736</v>
      </c>
      <c r="G28" s="115">
        <v>43465</v>
      </c>
      <c r="H28" s="300" t="s">
        <v>611</v>
      </c>
      <c r="I28" s="300" t="s">
        <v>681</v>
      </c>
      <c r="J28" s="142">
        <v>0</v>
      </c>
      <c r="K28" s="142">
        <v>0</v>
      </c>
      <c r="L28" s="142">
        <v>0</v>
      </c>
      <c r="M28" s="141"/>
      <c r="N28" s="144" t="s">
        <v>680</v>
      </c>
      <c r="O28" s="235">
        <v>1</v>
      </c>
      <c r="P28" s="142">
        <v>0</v>
      </c>
      <c r="Q28" s="142">
        <v>0</v>
      </c>
      <c r="R28" s="142">
        <v>0</v>
      </c>
      <c r="S28" s="27"/>
      <c r="T28" s="53"/>
      <c r="U28" s="391"/>
      <c r="V28" s="390"/>
      <c r="W28" s="126"/>
      <c r="X28" s="2"/>
      <c r="Y28" s="2"/>
    </row>
    <row r="29" spans="1:25" ht="26.25" customHeight="1" x14ac:dyDescent="0.2">
      <c r="A29" s="131"/>
      <c r="B29" s="392" t="s">
        <v>581</v>
      </c>
      <c r="C29" s="392"/>
      <c r="D29" s="392"/>
      <c r="E29" s="392"/>
      <c r="F29" s="392"/>
      <c r="G29" s="392"/>
      <c r="H29" s="392"/>
      <c r="I29" s="132"/>
      <c r="J29" s="318">
        <f>SUM(J25)</f>
        <v>0</v>
      </c>
      <c r="K29" s="318">
        <f t="shared" ref="K29:L29" si="0">SUM(K25)</f>
        <v>0</v>
      </c>
      <c r="L29" s="318">
        <f t="shared" si="0"/>
        <v>0</v>
      </c>
      <c r="M29" s="145"/>
      <c r="N29" s="149"/>
      <c r="O29" s="302">
        <f>SUM(O25:O28)/4</f>
        <v>1</v>
      </c>
      <c r="P29" s="152">
        <f>SUM(P25:P28)</f>
        <v>0</v>
      </c>
      <c r="Q29" s="152">
        <f t="shared" ref="Q29:R29" si="1">SUM(Q25:Q28)</f>
        <v>0</v>
      </c>
      <c r="R29" s="152">
        <f t="shared" si="1"/>
        <v>0</v>
      </c>
      <c r="S29" s="145">
        <f>SUM(S24:S28)</f>
        <v>0</v>
      </c>
      <c r="T29" s="5"/>
      <c r="U29" s="391"/>
      <c r="V29" s="390"/>
      <c r="W29" s="5"/>
      <c r="X29" s="5"/>
      <c r="Y29" s="5"/>
    </row>
    <row r="30" spans="1:25" ht="33.75" customHeight="1" x14ac:dyDescent="0.2">
      <c r="A30" s="5"/>
      <c r="B30" s="402" t="s">
        <v>624</v>
      </c>
      <c r="C30" s="402"/>
      <c r="D30" s="402"/>
      <c r="E30" s="243"/>
      <c r="F30" s="403" t="s">
        <v>502</v>
      </c>
      <c r="G30" s="403"/>
      <c r="H30" s="244">
        <v>0.1</v>
      </c>
      <c r="I30" s="153"/>
      <c r="J30" s="153"/>
      <c r="K30" s="153"/>
      <c r="L30" s="153"/>
      <c r="M30" s="153"/>
      <c r="N30" s="155"/>
      <c r="O30" s="245">
        <f>H30*O33</f>
        <v>0.1</v>
      </c>
      <c r="P30" s="153"/>
      <c r="Q30" s="153"/>
      <c r="R30" s="154"/>
      <c r="S30" s="130"/>
      <c r="T30" s="130"/>
      <c r="U30" s="391"/>
      <c r="V30" s="390"/>
      <c r="W30" s="130"/>
      <c r="X30" s="130"/>
      <c r="Y30" s="5"/>
    </row>
    <row r="31" spans="1:25" ht="105" customHeight="1" x14ac:dyDescent="0.2">
      <c r="A31" s="5"/>
      <c r="B31" s="406" t="s">
        <v>633</v>
      </c>
      <c r="C31" s="119" t="s">
        <v>301</v>
      </c>
      <c r="D31" s="114" t="s">
        <v>332</v>
      </c>
      <c r="E31" s="148">
        <v>7.4999999999999997E-2</v>
      </c>
      <c r="F31" s="107">
        <v>43101</v>
      </c>
      <c r="G31" s="107">
        <v>43465</v>
      </c>
      <c r="H31" s="300" t="s">
        <v>611</v>
      </c>
      <c r="I31" s="92" t="s">
        <v>653</v>
      </c>
      <c r="J31" s="141">
        <f>439731402+554091191-64900000</f>
        <v>928922593</v>
      </c>
      <c r="K31" s="141">
        <v>0</v>
      </c>
      <c r="L31" s="141">
        <v>51000000</v>
      </c>
      <c r="M31" s="141"/>
      <c r="N31" s="144" t="s">
        <v>674</v>
      </c>
      <c r="O31" s="235">
        <v>1</v>
      </c>
      <c r="P31" s="141">
        <v>928922593</v>
      </c>
      <c r="Q31" s="141">
        <v>0</v>
      </c>
      <c r="R31" s="141">
        <v>51000000</v>
      </c>
      <c r="S31" s="27"/>
      <c r="T31" s="321"/>
      <c r="U31" s="391"/>
      <c r="V31" s="390"/>
      <c r="W31" s="126"/>
      <c r="X31" s="2"/>
      <c r="Y31" s="2"/>
    </row>
    <row r="32" spans="1:25" ht="105" customHeight="1" x14ac:dyDescent="0.2">
      <c r="A32" s="5"/>
      <c r="B32" s="407"/>
      <c r="C32" s="119" t="s">
        <v>634</v>
      </c>
      <c r="D32" s="114" t="s">
        <v>333</v>
      </c>
      <c r="E32" s="54">
        <v>7.4999999999999997E-2</v>
      </c>
      <c r="F32" s="115">
        <v>43101</v>
      </c>
      <c r="G32" s="115">
        <v>43465</v>
      </c>
      <c r="H32" s="300" t="s">
        <v>611</v>
      </c>
      <c r="I32" s="92" t="s">
        <v>652</v>
      </c>
      <c r="J32" s="141">
        <v>1102188</v>
      </c>
      <c r="K32" s="141">
        <v>0</v>
      </c>
      <c r="L32" s="141">
        <v>0</v>
      </c>
      <c r="M32" s="141"/>
      <c r="N32" s="133" t="s">
        <v>654</v>
      </c>
      <c r="O32" s="241">
        <v>1</v>
      </c>
      <c r="P32" s="141">
        <v>1102188</v>
      </c>
      <c r="Q32" s="125">
        <v>0</v>
      </c>
      <c r="R32" s="125">
        <v>0</v>
      </c>
      <c r="S32" s="27"/>
      <c r="T32" s="53"/>
      <c r="U32" s="391"/>
      <c r="V32" s="390"/>
      <c r="W32" s="126"/>
      <c r="X32" s="2"/>
      <c r="Y32" s="2"/>
    </row>
    <row r="33" spans="1:25" ht="28.5" customHeight="1" x14ac:dyDescent="0.2">
      <c r="A33" s="131"/>
      <c r="B33" s="392" t="s">
        <v>581</v>
      </c>
      <c r="C33" s="392"/>
      <c r="D33" s="392"/>
      <c r="E33" s="392"/>
      <c r="F33" s="392"/>
      <c r="G33" s="392"/>
      <c r="H33" s="392"/>
      <c r="I33" s="132"/>
      <c r="J33" s="145">
        <f>SUM(J31:J32)</f>
        <v>930024781</v>
      </c>
      <c r="K33" s="145">
        <f>SUM(K31:K32)</f>
        <v>0</v>
      </c>
      <c r="L33" s="145">
        <f>SUM(L31:L32)</f>
        <v>51000000</v>
      </c>
      <c r="M33" s="149"/>
      <c r="N33" s="149"/>
      <c r="O33" s="308">
        <f>SUM(O31:O32)/2</f>
        <v>1</v>
      </c>
      <c r="P33" s="145">
        <f>SUM(P31:P32)</f>
        <v>930024781</v>
      </c>
      <c r="Q33" s="145">
        <f>SUM(Q31:Q32)</f>
        <v>0</v>
      </c>
      <c r="R33" s="152">
        <f t="shared" ref="R33" si="2">SUM(R31:R32)</f>
        <v>51000000</v>
      </c>
      <c r="S33" s="303">
        <f t="shared" ref="S33" si="3">SUM(S31:S32)</f>
        <v>0</v>
      </c>
      <c r="T33" s="5"/>
      <c r="U33" s="391"/>
      <c r="V33" s="390"/>
      <c r="W33" s="5"/>
      <c r="X33" s="5"/>
      <c r="Y33" s="5"/>
    </row>
    <row r="34" spans="1:25" ht="24" customHeight="1" x14ac:dyDescent="0.2">
      <c r="A34" s="5"/>
      <c r="B34" s="139"/>
      <c r="C34" s="118"/>
      <c r="D34" s="114"/>
      <c r="E34" s="54"/>
      <c r="F34" s="115"/>
      <c r="G34" s="115"/>
      <c r="H34" s="125"/>
      <c r="I34" s="92"/>
      <c r="J34" s="141"/>
      <c r="K34" s="141"/>
      <c r="L34" s="141"/>
      <c r="M34" s="141"/>
      <c r="N34" s="125"/>
      <c r="O34" s="125"/>
      <c r="P34" s="125"/>
      <c r="Q34" s="125"/>
      <c r="R34" s="2"/>
      <c r="S34" s="27"/>
      <c r="T34" s="53"/>
      <c r="U34" s="391"/>
      <c r="V34" s="390"/>
      <c r="W34" s="126"/>
      <c r="X34" s="2"/>
      <c r="Y34" s="2"/>
    </row>
    <row r="35" spans="1:25" ht="15" customHeight="1" x14ac:dyDescent="0.2">
      <c r="A35" s="5"/>
      <c r="B35" s="162"/>
      <c r="C35" s="162"/>
      <c r="D35" s="163"/>
      <c r="E35" s="164"/>
      <c r="F35" s="387"/>
      <c r="G35" s="387"/>
      <c r="H35" s="387"/>
      <c r="I35" s="387"/>
      <c r="J35" s="388" t="s">
        <v>505</v>
      </c>
      <c r="K35" s="388"/>
      <c r="L35" s="388"/>
      <c r="M35" s="165"/>
      <c r="N35" s="165"/>
      <c r="O35" s="165"/>
      <c r="P35" s="388" t="s">
        <v>506</v>
      </c>
      <c r="Q35" s="388"/>
      <c r="R35" s="388"/>
      <c r="S35" s="2"/>
      <c r="T35" s="128"/>
      <c r="X35" s="5"/>
      <c r="Y35" s="5"/>
    </row>
    <row r="36" spans="1:25" ht="26.25" x14ac:dyDescent="0.2">
      <c r="A36" s="5"/>
      <c r="B36" s="162"/>
      <c r="C36" s="162"/>
      <c r="D36" s="163"/>
      <c r="E36" s="164"/>
      <c r="F36" s="387"/>
      <c r="G36" s="387"/>
      <c r="H36" s="387"/>
      <c r="I36" s="387"/>
      <c r="J36" s="246" t="s">
        <v>309</v>
      </c>
      <c r="K36" s="246" t="s">
        <v>308</v>
      </c>
      <c r="L36" s="246" t="s">
        <v>312</v>
      </c>
      <c r="M36" s="165"/>
      <c r="N36" s="165"/>
      <c r="O36" s="165"/>
      <c r="P36" s="246" t="s">
        <v>309</v>
      </c>
      <c r="Q36" s="246" t="s">
        <v>308</v>
      </c>
      <c r="R36" s="246" t="s">
        <v>312</v>
      </c>
      <c r="S36" s="2"/>
      <c r="T36" s="128"/>
      <c r="X36" s="5"/>
      <c r="Y36" s="5"/>
    </row>
    <row r="37" spans="1:25" ht="21.75" customHeight="1" x14ac:dyDescent="0.2">
      <c r="A37" s="5"/>
      <c r="B37" s="162"/>
      <c r="C37" s="162"/>
      <c r="D37" s="163"/>
      <c r="E37" s="164"/>
      <c r="F37" s="226"/>
      <c r="G37" s="226"/>
      <c r="H37" s="226"/>
      <c r="I37" s="226"/>
      <c r="J37" s="400">
        <f>J22+J29</f>
        <v>1694055850</v>
      </c>
      <c r="K37" s="400">
        <f t="shared" ref="K37" si="4">K22+K29</f>
        <v>0</v>
      </c>
      <c r="L37" s="400">
        <f>L22+L29</f>
        <v>201000000</v>
      </c>
      <c r="M37" s="165"/>
      <c r="N37" s="389" t="s">
        <v>503</v>
      </c>
      <c r="O37" s="398">
        <f>O7+O24+O30</f>
        <v>0.99215384615384627</v>
      </c>
      <c r="P37" s="195">
        <f>P38/J37</f>
        <v>0.9340396209487426</v>
      </c>
      <c r="Q37" s="195">
        <v>0</v>
      </c>
      <c r="R37" s="195">
        <v>0</v>
      </c>
      <c r="S37" s="2"/>
      <c r="T37" s="128"/>
      <c r="X37" s="5"/>
      <c r="Y37" s="5"/>
    </row>
    <row r="38" spans="1:25" ht="56.25" customHeight="1" x14ac:dyDescent="0.2">
      <c r="A38" s="2"/>
      <c r="B38" s="166"/>
      <c r="C38" s="166"/>
      <c r="D38" s="389" t="s">
        <v>334</v>
      </c>
      <c r="F38" s="408">
        <f>H7+H24+H30+H16</f>
        <v>1.1000000000000001</v>
      </c>
      <c r="G38" s="389" t="s">
        <v>504</v>
      </c>
      <c r="H38" s="389"/>
      <c r="I38" s="389"/>
      <c r="J38" s="400"/>
      <c r="K38" s="400"/>
      <c r="L38" s="400"/>
      <c r="M38" s="167"/>
      <c r="N38" s="389"/>
      <c r="O38" s="398"/>
      <c r="P38" s="170">
        <f>P22+P29</f>
        <v>1582315284</v>
      </c>
      <c r="Q38" s="170">
        <f t="shared" ref="Q38" si="5">Q22+Q29</f>
        <v>0</v>
      </c>
      <c r="R38" s="170">
        <f>R22+R29</f>
        <v>201000000</v>
      </c>
      <c r="S38" s="2"/>
      <c r="T38" s="2"/>
      <c r="U38" s="5"/>
      <c r="V38" s="5"/>
      <c r="W38" s="5"/>
      <c r="X38" s="5"/>
      <c r="Y38" s="5"/>
    </row>
    <row r="39" spans="1:25" ht="35.25" x14ac:dyDescent="0.2">
      <c r="A39" s="2"/>
      <c r="B39" s="166"/>
      <c r="C39" s="166"/>
      <c r="D39" s="389"/>
      <c r="F39" s="408"/>
      <c r="G39" s="389"/>
      <c r="H39" s="389"/>
      <c r="I39" s="389"/>
      <c r="J39" s="399">
        <f>J37+K37+L37</f>
        <v>1895055850</v>
      </c>
      <c r="K39" s="399"/>
      <c r="L39" s="399"/>
      <c r="M39" s="167"/>
      <c r="N39" s="389"/>
      <c r="O39" s="398"/>
      <c r="P39" s="399">
        <f>P38+Q38+R38</f>
        <v>1783315284</v>
      </c>
      <c r="Q39" s="399"/>
      <c r="R39" s="399"/>
      <c r="S39" s="2"/>
      <c r="T39" s="2"/>
      <c r="U39" s="5"/>
      <c r="V39" s="5"/>
      <c r="W39" s="5"/>
      <c r="X39" s="5"/>
      <c r="Y39" s="5"/>
    </row>
    <row r="40" spans="1:25" ht="49.5" customHeight="1" x14ac:dyDescent="0.2">
      <c r="A40" s="5"/>
      <c r="B40" s="168"/>
      <c r="C40" s="168"/>
      <c r="D40" s="405"/>
      <c r="E40" s="405"/>
      <c r="F40" s="405"/>
      <c r="G40" s="405"/>
      <c r="H40" s="168"/>
      <c r="I40" s="168"/>
      <c r="J40" s="168"/>
      <c r="K40" s="168"/>
      <c r="L40" s="230"/>
      <c r="M40" s="230"/>
      <c r="N40" s="230"/>
      <c r="O40" s="230"/>
      <c r="P40" s="230"/>
      <c r="Q40" s="231"/>
      <c r="R40" s="169"/>
      <c r="S40" s="5"/>
      <c r="T40" s="5"/>
      <c r="U40" s="5"/>
      <c r="V40" s="5"/>
      <c r="W40" s="5"/>
      <c r="X40" s="5"/>
      <c r="Y40" s="5"/>
    </row>
    <row r="41" spans="1:25" ht="18" x14ac:dyDescent="0.2">
      <c r="A41" s="2"/>
      <c r="B41" s="91"/>
      <c r="C41" s="91"/>
      <c r="D41" s="401"/>
      <c r="E41" s="401"/>
      <c r="F41" s="401"/>
      <c r="G41" s="401"/>
      <c r="H41" s="91"/>
      <c r="I41" s="91"/>
      <c r="J41" s="91"/>
      <c r="K41" s="156"/>
      <c r="L41" s="401"/>
      <c r="M41" s="401"/>
      <c r="N41" s="401"/>
      <c r="O41" s="401"/>
      <c r="P41" s="401"/>
      <c r="Q41" s="404"/>
      <c r="R41" s="2"/>
    </row>
    <row r="42" spans="1:25" ht="120.75" customHeight="1" x14ac:dyDescent="0.2">
      <c r="A42" s="2"/>
      <c r="B42" s="2"/>
      <c r="C42" s="2"/>
      <c r="D42" s="2"/>
      <c r="E42" s="2"/>
      <c r="F42" s="2"/>
      <c r="G42" s="2"/>
      <c r="H42" s="2"/>
      <c r="I42" s="2"/>
      <c r="J42" s="2"/>
      <c r="K42" s="2"/>
      <c r="L42" s="27"/>
      <c r="M42" s="27"/>
      <c r="N42" s="27"/>
      <c r="O42" s="27"/>
      <c r="P42" s="27"/>
      <c r="Q42" s="2"/>
      <c r="R42" s="2"/>
    </row>
    <row r="43" spans="1:25" ht="120.75" customHeight="1" x14ac:dyDescent="0.2"/>
    <row r="44" spans="1:25" ht="120.75" customHeight="1" x14ac:dyDescent="0.2"/>
    <row r="45" spans="1:25" ht="120.75" customHeight="1" x14ac:dyDescent="0.2"/>
    <row r="46" spans="1:25" ht="120.75" customHeight="1" x14ac:dyDescent="0.2"/>
    <row r="47" spans="1:25" ht="120.75" customHeight="1" x14ac:dyDescent="0.2"/>
    <row r="48" spans="1:25" ht="120.75" customHeight="1" x14ac:dyDescent="0.2"/>
    <row r="49" ht="120.75" customHeight="1" x14ac:dyDescent="0.2"/>
    <row r="50" ht="120.75" customHeight="1" x14ac:dyDescent="0.2"/>
    <row r="51" ht="120.75" customHeight="1" x14ac:dyDescent="0.2"/>
    <row r="52" ht="120.75" customHeight="1" x14ac:dyDescent="0.2"/>
    <row r="53" ht="120.75" customHeight="1" x14ac:dyDescent="0.2"/>
    <row r="54" ht="120.75" customHeight="1" x14ac:dyDescent="0.2"/>
    <row r="55" ht="120.75" customHeight="1" x14ac:dyDescent="0.2"/>
    <row r="56" ht="120.75" customHeight="1" x14ac:dyDescent="0.2"/>
    <row r="57" ht="120.75" customHeight="1" x14ac:dyDescent="0.2"/>
    <row r="58" ht="120.75" customHeight="1" x14ac:dyDescent="0.2"/>
    <row r="59" ht="120.75" customHeight="1" x14ac:dyDescent="0.2"/>
    <row r="60" ht="120.75" customHeight="1" x14ac:dyDescent="0.2"/>
    <row r="61" ht="120.75" customHeight="1" x14ac:dyDescent="0.2"/>
    <row r="62" ht="120.75" customHeight="1" x14ac:dyDescent="0.2"/>
    <row r="63" ht="120.75" customHeight="1" x14ac:dyDescent="0.2"/>
  </sheetData>
  <sheetProtection password="CCE3" sheet="1" objects="1" scenarios="1" autoFilter="0"/>
  <dataConsolidate/>
  <mergeCells count="64">
    <mergeCell ref="B25:B26"/>
    <mergeCell ref="P12:P15"/>
    <mergeCell ref="Q12:Q15"/>
    <mergeCell ref="P17:P19"/>
    <mergeCell ref="Q17:Q19"/>
    <mergeCell ref="B20:B21"/>
    <mergeCell ref="J17:J19"/>
    <mergeCell ref="J20:J21"/>
    <mergeCell ref="K17:K19"/>
    <mergeCell ref="K20:K21"/>
    <mergeCell ref="L17:L19"/>
    <mergeCell ref="L20:L21"/>
    <mergeCell ref="R17:R19"/>
    <mergeCell ref="P20:P21"/>
    <mergeCell ref="Q20:Q21"/>
    <mergeCell ref="R20:R21"/>
    <mergeCell ref="D41:G41"/>
    <mergeCell ref="B33:H33"/>
    <mergeCell ref="B30:D30"/>
    <mergeCell ref="F30:G30"/>
    <mergeCell ref="B29:H29"/>
    <mergeCell ref="L41:Q41"/>
    <mergeCell ref="D40:G40"/>
    <mergeCell ref="B31:B32"/>
    <mergeCell ref="F38:F39"/>
    <mergeCell ref="D38:D39"/>
    <mergeCell ref="G38:I39"/>
    <mergeCell ref="J39:L39"/>
    <mergeCell ref="O37:O39"/>
    <mergeCell ref="P39:R39"/>
    <mergeCell ref="J37:J38"/>
    <mergeCell ref="K37:K38"/>
    <mergeCell ref="L37:L38"/>
    <mergeCell ref="F35:I35"/>
    <mergeCell ref="J35:L35"/>
    <mergeCell ref="P35:R35"/>
    <mergeCell ref="N37:N39"/>
    <mergeCell ref="V8:V21"/>
    <mergeCell ref="F36:I36"/>
    <mergeCell ref="U24:U34"/>
    <mergeCell ref="V24:V34"/>
    <mergeCell ref="B22:H22"/>
    <mergeCell ref="F24:G24"/>
    <mergeCell ref="B24:D24"/>
    <mergeCell ref="B16:D16"/>
    <mergeCell ref="F16:G16"/>
    <mergeCell ref="P8:P10"/>
    <mergeCell ref="Q8:Q10"/>
    <mergeCell ref="B17:B19"/>
    <mergeCell ref="D2:P3"/>
    <mergeCell ref="D4:P4"/>
    <mergeCell ref="N5:R5"/>
    <mergeCell ref="B7:D7"/>
    <mergeCell ref="F7:G7"/>
    <mergeCell ref="R12:R15"/>
    <mergeCell ref="B8:B10"/>
    <mergeCell ref="B12:B15"/>
    <mergeCell ref="J8:J10"/>
    <mergeCell ref="J12:J15"/>
    <mergeCell ref="K8:K10"/>
    <mergeCell ref="L8:L10"/>
    <mergeCell ref="K12:K15"/>
    <mergeCell ref="L12:L15"/>
    <mergeCell ref="R8:R10"/>
  </mergeCells>
  <printOptions horizontalCentered="1" verticalCentered="1"/>
  <pageMargins left="0.39370078740157483" right="0.39370078740157483" top="0.39370078740157483" bottom="0.39370078740157483" header="0" footer="0"/>
  <pageSetup paperSize="14" scale="48" orientation="landscape" horizontalDpi="4294967294" verticalDpi="4294967294" r:id="rId1"/>
  <headerFooter alignWithMargins="0"/>
  <ignoredErrors>
    <ignoredError sqref="K37 Q38" unlockedFormula="1"/>
  </ignoredErrors>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[2]listas!#REF!</xm:f>
          </x14:formula1>
          <xm:sqref>S8 S31</xm:sqref>
        </x14:dataValidation>
        <x14:dataValidation type="list" allowBlank="1" showInputMessage="1" showErrorMessage="1">
          <x14:formula1>
            <xm:f>'base de datos'!$C$290:$C$302</xm:f>
          </x14:formula1>
          <xm:sqref>N5:R5</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AB142"/>
  <sheetViews>
    <sheetView view="pageBreakPreview" topLeftCell="G1" zoomScale="85" zoomScaleNormal="75" zoomScaleSheetLayoutView="85" workbookViewId="0">
      <selection activeCell="K15" sqref="K15:K19"/>
    </sheetView>
  </sheetViews>
  <sheetFormatPr baseColWidth="10" defaultRowHeight="14.25" x14ac:dyDescent="0.2"/>
  <cols>
    <col min="1" max="1" width="1.7109375" style="33" customWidth="1"/>
    <col min="2" max="2" width="5.28515625" style="51" customWidth="1"/>
    <col min="3" max="3" width="19" style="51" customWidth="1"/>
    <col min="4" max="4" width="18.140625" style="52" customWidth="1"/>
    <col min="5" max="5" width="3.5703125" style="52" customWidth="1"/>
    <col min="6" max="7" width="12.28515625" style="52" customWidth="1"/>
    <col min="8" max="8" width="46.7109375" style="52" customWidth="1"/>
    <col min="9" max="9" width="47.85546875" style="52" customWidth="1"/>
    <col min="10" max="10" width="18.85546875" style="33" customWidth="1"/>
    <col min="11" max="13" width="19.7109375" style="33" customWidth="1"/>
    <col min="14" max="14" width="19.140625" style="33" customWidth="1"/>
    <col min="15" max="15" width="0.42578125" style="33" customWidth="1"/>
    <col min="16" max="16" width="11.42578125" style="33"/>
    <col min="17" max="17" width="11.42578125" style="33" customWidth="1"/>
    <col min="18" max="18" width="12.85546875" style="33" customWidth="1"/>
    <col min="19" max="16384" width="11.42578125" style="33"/>
  </cols>
  <sheetData>
    <row r="1" spans="1:27" ht="10.5" customHeight="1" thickBot="1" x14ac:dyDescent="0.25">
      <c r="A1" s="29"/>
      <c r="B1" s="30"/>
      <c r="C1" s="30"/>
      <c r="D1" s="31"/>
      <c r="E1" s="31"/>
      <c r="F1" s="31"/>
      <c r="G1" s="31"/>
      <c r="H1" s="31"/>
      <c r="I1" s="31"/>
      <c r="J1" s="29"/>
      <c r="K1" s="29"/>
      <c r="L1" s="29"/>
      <c r="M1" s="29"/>
      <c r="N1" s="29"/>
      <c r="O1" s="32"/>
      <c r="Z1" s="34"/>
    </row>
    <row r="2" spans="1:27" ht="32.25" customHeight="1" x14ac:dyDescent="0.2">
      <c r="A2" s="29"/>
      <c r="B2" s="57"/>
      <c r="C2" s="109"/>
      <c r="D2" s="354" t="s">
        <v>114</v>
      </c>
      <c r="E2" s="354"/>
      <c r="F2" s="354"/>
      <c r="G2" s="354"/>
      <c r="H2" s="354"/>
      <c r="I2" s="354"/>
      <c r="J2" s="354"/>
      <c r="K2" s="354"/>
      <c r="L2" s="354"/>
      <c r="M2" s="138" t="s">
        <v>70</v>
      </c>
      <c r="N2" s="273" t="s">
        <v>0</v>
      </c>
      <c r="O2" s="35"/>
    </row>
    <row r="3" spans="1:27" ht="32.25" customHeight="1" x14ac:dyDescent="0.2">
      <c r="A3" s="29"/>
      <c r="B3" s="58"/>
      <c r="C3" s="110"/>
      <c r="D3" s="355"/>
      <c r="E3" s="355"/>
      <c r="F3" s="355"/>
      <c r="G3" s="355"/>
      <c r="H3" s="355"/>
      <c r="I3" s="355"/>
      <c r="J3" s="355"/>
      <c r="K3" s="355"/>
      <c r="L3" s="355"/>
      <c r="M3" s="84" t="s">
        <v>1</v>
      </c>
      <c r="N3" s="274">
        <v>4</v>
      </c>
      <c r="O3" s="35"/>
      <c r="Z3" s="34"/>
      <c r="AA3" s="34"/>
    </row>
    <row r="4" spans="1:27" ht="32.25" customHeight="1" thickBot="1" x14ac:dyDescent="0.25">
      <c r="A4" s="29"/>
      <c r="B4" s="59"/>
      <c r="C4" s="108"/>
      <c r="D4" s="362" t="s">
        <v>2</v>
      </c>
      <c r="E4" s="362"/>
      <c r="F4" s="362"/>
      <c r="G4" s="362"/>
      <c r="H4" s="362"/>
      <c r="I4" s="362"/>
      <c r="J4" s="362"/>
      <c r="K4" s="362"/>
      <c r="L4" s="362"/>
      <c r="M4" s="36" t="s">
        <v>71</v>
      </c>
      <c r="N4" s="275">
        <v>43256</v>
      </c>
      <c r="O4" s="35"/>
      <c r="Z4" s="34"/>
      <c r="AA4" s="34"/>
    </row>
    <row r="5" spans="1:27" ht="9" customHeight="1" x14ac:dyDescent="0.2">
      <c r="A5" s="32"/>
      <c r="B5" s="37"/>
      <c r="C5" s="37"/>
      <c r="D5" s="37"/>
      <c r="E5" s="38"/>
      <c r="F5" s="38"/>
      <c r="G5" s="38"/>
      <c r="H5" s="38"/>
      <c r="I5" s="38"/>
      <c r="J5" s="38"/>
      <c r="K5" s="38"/>
      <c r="L5" s="38"/>
      <c r="M5" s="38"/>
      <c r="N5" s="38"/>
      <c r="O5" s="38"/>
      <c r="Z5" s="34"/>
      <c r="AA5" s="34"/>
    </row>
    <row r="6" spans="1:27" s="41" customFormat="1" ht="18" customHeight="1" x14ac:dyDescent="0.2">
      <c r="A6" s="29"/>
      <c r="B6" s="349" t="s">
        <v>400</v>
      </c>
      <c r="C6" s="349"/>
      <c r="D6" s="349"/>
      <c r="E6" s="349"/>
      <c r="F6" s="349"/>
      <c r="G6" s="349"/>
      <c r="H6" s="349"/>
      <c r="I6" s="349"/>
      <c r="J6" s="46"/>
      <c r="K6" s="46"/>
      <c r="L6" s="46"/>
      <c r="M6" s="46"/>
      <c r="N6" s="46"/>
      <c r="O6" s="40"/>
      <c r="X6" s="33"/>
      <c r="Z6" s="34"/>
      <c r="AA6" s="42"/>
    </row>
    <row r="7" spans="1:27" s="41" customFormat="1" ht="9.75" customHeight="1" x14ac:dyDescent="0.2">
      <c r="A7" s="29"/>
      <c r="B7" s="46"/>
      <c r="C7" s="46"/>
      <c r="D7" s="43"/>
      <c r="E7" s="43"/>
      <c r="F7" s="43"/>
      <c r="G7" s="43"/>
      <c r="H7" s="43"/>
      <c r="I7" s="43"/>
      <c r="J7" s="43"/>
      <c r="K7" s="46"/>
      <c r="L7" s="46"/>
      <c r="M7" s="46"/>
      <c r="N7" s="46"/>
      <c r="O7" s="40"/>
      <c r="X7" s="33"/>
      <c r="Z7" s="34"/>
      <c r="AA7" s="42"/>
    </row>
    <row r="8" spans="1:27" s="41" customFormat="1" ht="27" customHeight="1" x14ac:dyDescent="0.2">
      <c r="A8" s="29"/>
      <c r="B8" s="417" t="s">
        <v>464</v>
      </c>
      <c r="C8" s="417"/>
      <c r="D8" s="343" t="str">
        <f>'01. INFORMACION GENERAL'!B8</f>
        <v>00. Plan de Acción por Dependencias</v>
      </c>
      <c r="E8" s="343"/>
      <c r="F8" s="343"/>
      <c r="G8" s="343"/>
      <c r="H8" s="106" t="s">
        <v>294</v>
      </c>
      <c r="I8" s="136" t="str">
        <f>IF(AND(L8="Subdirección de Análisis de Riesgos y Efectos de Cambio Climático"),Q8,IF(AND(L8="Subdirección para la Reducción del Riesgos y Adaptación al Cambio Climático"),Q9,IF(AND(L8="Subdirección para el Manejo de Emergencias y Desastres"),Q10,IF(AND(L8="Subdirección Corporativa y Asuntos Disciplinarios"),Q11,IF(AND(L8="Oficina de Tecnologías de la Información y las Comunicaciones "),Q12,IF(AND(L8="Oficina Asesora Jurídica"),Q13,IF(AND(L8="Oficina Asesora Planeación"),Q14,IF(AND(L8="Oficina de Comunicaciones"),Q15,IF(AND(L8="Dirección General"),Q16,"")))))))))</f>
        <v>David Giovanni Flórez Reyes</v>
      </c>
      <c r="J8" s="417" t="s">
        <v>296</v>
      </c>
      <c r="K8" s="417"/>
      <c r="L8" s="348" t="str">
        <f>'01. INFORMACION GENERAL'!J8</f>
        <v xml:space="preserve">Oficina de Tecnologías de la Información y las Comunicaciones </v>
      </c>
      <c r="M8" s="348"/>
      <c r="N8" s="348"/>
      <c r="O8" s="40"/>
      <c r="Q8" s="248" t="s">
        <v>510</v>
      </c>
      <c r="X8" s="33"/>
      <c r="Z8" s="34"/>
      <c r="AA8" s="42"/>
    </row>
    <row r="9" spans="1:27" s="41" customFormat="1" ht="33" customHeight="1" x14ac:dyDescent="0.2">
      <c r="A9" s="29"/>
      <c r="B9" s="417" t="s">
        <v>507</v>
      </c>
      <c r="C9" s="417"/>
      <c r="D9" s="343" t="str">
        <f>'01. INFORMACION GENERAL'!F8</f>
        <v>1 de Enero al 31 de Diciembre de 2018</v>
      </c>
      <c r="E9" s="343"/>
      <c r="F9" s="343"/>
      <c r="G9" s="343"/>
      <c r="H9" s="237" t="s">
        <v>508</v>
      </c>
      <c r="I9" s="237">
        <v>58</v>
      </c>
      <c r="J9" s="417"/>
      <c r="K9" s="417"/>
      <c r="L9" s="418"/>
      <c r="M9" s="418"/>
      <c r="N9" s="418"/>
      <c r="O9" s="40"/>
      <c r="Q9" s="248" t="s">
        <v>511</v>
      </c>
      <c r="X9" s="33"/>
      <c r="Z9" s="34"/>
      <c r="AA9" s="42"/>
    </row>
    <row r="10" spans="1:27" s="41" customFormat="1" ht="10.5" customHeight="1" x14ac:dyDescent="0.2">
      <c r="A10" s="29"/>
      <c r="B10" s="61"/>
      <c r="C10" s="61"/>
      <c r="D10" s="61"/>
      <c r="E10" s="43"/>
      <c r="F10" s="61"/>
      <c r="G10" s="61"/>
      <c r="H10" s="61"/>
      <c r="I10" s="61"/>
      <c r="J10" s="61"/>
      <c r="K10" s="61"/>
      <c r="L10" s="61"/>
      <c r="M10" s="61"/>
      <c r="N10" s="61"/>
      <c r="O10" s="40"/>
      <c r="Q10" s="248" t="s">
        <v>512</v>
      </c>
      <c r="X10" s="33"/>
      <c r="Z10" s="34"/>
      <c r="AA10" s="42"/>
    </row>
    <row r="11" spans="1:27" s="41" customFormat="1" ht="18" x14ac:dyDescent="0.2">
      <c r="A11" s="29"/>
      <c r="B11" s="344" t="s">
        <v>401</v>
      </c>
      <c r="C11" s="344"/>
      <c r="D11" s="344"/>
      <c r="E11" s="344"/>
      <c r="F11" s="344"/>
      <c r="G11" s="344"/>
      <c r="H11" s="344"/>
      <c r="I11" s="344"/>
      <c r="J11" s="39"/>
      <c r="K11" s="39"/>
      <c r="L11" s="39"/>
      <c r="M11" s="39"/>
      <c r="N11" s="39"/>
      <c r="O11" s="40"/>
      <c r="Q11" s="248" t="s">
        <v>513</v>
      </c>
      <c r="X11" s="33"/>
      <c r="Z11" s="34"/>
      <c r="AA11" s="42"/>
    </row>
    <row r="12" spans="1:27" s="41" customFormat="1" ht="11.25" customHeight="1" x14ac:dyDescent="0.2">
      <c r="A12" s="29"/>
      <c r="B12" s="43"/>
      <c r="C12" s="43"/>
      <c r="D12" s="43"/>
      <c r="E12" s="43"/>
      <c r="F12" s="29"/>
      <c r="G12" s="29"/>
      <c r="H12" s="29"/>
      <c r="I12" s="29"/>
      <c r="J12" s="29"/>
      <c r="K12" s="29"/>
      <c r="L12" s="29"/>
      <c r="M12" s="29"/>
      <c r="N12" s="29"/>
      <c r="O12" s="40"/>
      <c r="Q12" s="248" t="s">
        <v>514</v>
      </c>
      <c r="X12" s="33"/>
      <c r="Z12" s="34"/>
      <c r="AA12" s="42"/>
    </row>
    <row r="13" spans="1:27" s="41" customFormat="1" ht="21" customHeight="1" x14ac:dyDescent="0.3">
      <c r="A13" s="29"/>
      <c r="B13" s="70"/>
      <c r="C13" s="342" t="s">
        <v>293</v>
      </c>
      <c r="D13" s="342"/>
      <c r="E13" s="55"/>
      <c r="F13" s="137" t="s">
        <v>173</v>
      </c>
      <c r="G13" s="137" t="s">
        <v>338</v>
      </c>
      <c r="H13" s="137" t="s">
        <v>341</v>
      </c>
      <c r="I13" s="137" t="s">
        <v>342</v>
      </c>
      <c r="J13" s="98" t="s">
        <v>199</v>
      </c>
      <c r="K13" s="83" t="s">
        <v>200</v>
      </c>
      <c r="L13" s="83" t="s">
        <v>458</v>
      </c>
      <c r="M13" s="83" t="s">
        <v>372</v>
      </c>
      <c r="N13" s="83" t="s">
        <v>337</v>
      </c>
      <c r="O13" s="40"/>
      <c r="Q13" s="248" t="s">
        <v>515</v>
      </c>
      <c r="X13" s="33"/>
      <c r="Z13" s="34"/>
      <c r="AA13" s="42"/>
    </row>
    <row r="14" spans="1:27" s="41" customFormat="1" ht="28.5" customHeight="1" x14ac:dyDescent="0.2">
      <c r="A14" s="29"/>
      <c r="B14" s="171">
        <v>1</v>
      </c>
      <c r="C14" s="419" t="s">
        <v>192</v>
      </c>
      <c r="D14" s="419"/>
      <c r="E14" s="172"/>
      <c r="F14" s="173"/>
      <c r="G14" s="173"/>
      <c r="H14" s="173"/>
      <c r="I14" s="173"/>
      <c r="J14" s="174">
        <f>SUM(J15:J28)</f>
        <v>216876000</v>
      </c>
      <c r="K14" s="174">
        <f>SUM(K15:K28)</f>
        <v>216876000</v>
      </c>
      <c r="L14" s="174">
        <f>SUM(L15:L28)</f>
        <v>216876000</v>
      </c>
      <c r="M14" s="174">
        <f>SUM(M15:M28)</f>
        <v>0</v>
      </c>
      <c r="N14" s="174">
        <f>SUM(N15:N28)</f>
        <v>0</v>
      </c>
      <c r="O14" s="40"/>
      <c r="Q14" s="248" t="s">
        <v>509</v>
      </c>
      <c r="X14" s="33"/>
      <c r="Z14" s="34"/>
      <c r="AA14" s="42"/>
    </row>
    <row r="15" spans="1:27" s="41" customFormat="1" ht="41.25" customHeight="1" x14ac:dyDescent="0.3">
      <c r="A15" s="29"/>
      <c r="B15" s="175" t="s">
        <v>193</v>
      </c>
      <c r="C15" s="420" t="str">
        <f>'02. PLAN DE ACCION '!D8</f>
        <v>Creación y configuración de usuarios para acceder al SIRE y sus distintos  módulos y  componentes.</v>
      </c>
      <c r="D15" s="421"/>
      <c r="E15" s="176"/>
      <c r="F15" s="177">
        <v>2018</v>
      </c>
      <c r="G15" s="177" t="s">
        <v>339</v>
      </c>
      <c r="H15" s="178" t="s">
        <v>531</v>
      </c>
      <c r="I15" s="179" t="s">
        <v>165</v>
      </c>
      <c r="J15" s="422">
        <v>94732000</v>
      </c>
      <c r="K15" s="422">
        <v>94732000</v>
      </c>
      <c r="L15" s="422">
        <v>94732000</v>
      </c>
      <c r="M15" s="422">
        <v>0</v>
      </c>
      <c r="N15" s="422">
        <f>J15-L15</f>
        <v>0</v>
      </c>
      <c r="O15" s="40"/>
      <c r="Q15" s="248" t="s">
        <v>516</v>
      </c>
      <c r="X15" s="33"/>
      <c r="Z15" s="34"/>
      <c r="AA15" s="42"/>
    </row>
    <row r="16" spans="1:27" s="41" customFormat="1" ht="41.25" customHeight="1" x14ac:dyDescent="0.2">
      <c r="A16" s="29"/>
      <c r="B16" s="175" t="s">
        <v>195</v>
      </c>
      <c r="C16" s="420" t="str">
        <f>'02. PLAN DE ACCION '!D9</f>
        <v>Desarrollo de capacitaciones para usuarios funcionales del sistema, sistema distrital y la comunidad.</v>
      </c>
      <c r="D16" s="421"/>
      <c r="E16" s="180"/>
      <c r="F16" s="177">
        <v>2018</v>
      </c>
      <c r="G16" s="177" t="s">
        <v>339</v>
      </c>
      <c r="H16" s="178" t="s">
        <v>531</v>
      </c>
      <c r="I16" s="179" t="s">
        <v>165</v>
      </c>
      <c r="J16" s="423"/>
      <c r="K16" s="423"/>
      <c r="L16" s="423">
        <v>0</v>
      </c>
      <c r="M16" s="423">
        <v>0</v>
      </c>
      <c r="N16" s="423">
        <f>J16-L16</f>
        <v>0</v>
      </c>
      <c r="O16" s="40"/>
      <c r="Q16" s="248" t="s">
        <v>517</v>
      </c>
      <c r="X16" s="33"/>
      <c r="Z16" s="34"/>
      <c r="AA16" s="42"/>
    </row>
    <row r="17" spans="1:27" s="41" customFormat="1" ht="41.25" customHeight="1" x14ac:dyDescent="0.2">
      <c r="A17" s="29"/>
      <c r="B17" s="175" t="s">
        <v>197</v>
      </c>
      <c r="C17" s="420" t="str">
        <f>'02. PLAN DE ACCION '!D10</f>
        <v>Realización del soporte a los sistemas misionales de la entidad  a nivel  tecnologico y funcional.</v>
      </c>
      <c r="D17" s="421"/>
      <c r="E17" s="181"/>
      <c r="F17" s="177">
        <v>2018</v>
      </c>
      <c r="G17" s="177" t="s">
        <v>339</v>
      </c>
      <c r="H17" s="178" t="s">
        <v>531</v>
      </c>
      <c r="I17" s="179" t="s">
        <v>165</v>
      </c>
      <c r="J17" s="423"/>
      <c r="K17" s="423"/>
      <c r="L17" s="423">
        <v>0</v>
      </c>
      <c r="M17" s="423">
        <v>0</v>
      </c>
      <c r="N17" s="423">
        <f t="shared" ref="N17" si="0">J17-L17</f>
        <v>0</v>
      </c>
      <c r="O17" s="40"/>
      <c r="X17" s="33"/>
      <c r="Z17" s="34"/>
      <c r="AA17" s="42"/>
    </row>
    <row r="18" spans="1:27" s="41" customFormat="1" ht="41.25" customHeight="1" x14ac:dyDescent="0.2">
      <c r="A18" s="29"/>
      <c r="B18" s="175" t="s">
        <v>198</v>
      </c>
      <c r="C18" s="420" t="str">
        <f>'02. PLAN DE ACCION '!D11</f>
        <v>Realizar el desarrollo de los aplicativos informaticos que soportan las actividades de las subdirecciones misionales y la dirección general.</v>
      </c>
      <c r="D18" s="421"/>
      <c r="E18" s="181"/>
      <c r="F18" s="177">
        <v>2018</v>
      </c>
      <c r="G18" s="177" t="s">
        <v>339</v>
      </c>
      <c r="H18" s="178" t="s">
        <v>531</v>
      </c>
      <c r="I18" s="179" t="s">
        <v>165</v>
      </c>
      <c r="J18" s="423"/>
      <c r="K18" s="423"/>
      <c r="L18" s="423"/>
      <c r="M18" s="423"/>
      <c r="N18" s="423"/>
      <c r="O18" s="40"/>
      <c r="X18" s="33"/>
      <c r="Z18" s="34"/>
      <c r="AA18" s="42"/>
    </row>
    <row r="19" spans="1:27" s="41" customFormat="1" ht="41.25" customHeight="1" x14ac:dyDescent="0.2">
      <c r="A19" s="29"/>
      <c r="B19" s="175" t="s">
        <v>582</v>
      </c>
      <c r="C19" s="420" t="str">
        <f>'02. PLAN DE ACCION '!D12</f>
        <v>Desarollar las modificaciones y actualizaciones solicitadas a SI-CAPITAL conforme a los requerimientos administrativos, técnicos,  jurídicos o financieros que correspondan.</v>
      </c>
      <c r="D19" s="421"/>
      <c r="E19" s="181"/>
      <c r="F19" s="177">
        <v>2018</v>
      </c>
      <c r="G19" s="177" t="s">
        <v>339</v>
      </c>
      <c r="H19" s="178" t="s">
        <v>531</v>
      </c>
      <c r="I19" s="179" t="s">
        <v>165</v>
      </c>
      <c r="J19" s="424"/>
      <c r="K19" s="424"/>
      <c r="L19" s="424"/>
      <c r="M19" s="424"/>
      <c r="N19" s="424"/>
      <c r="O19" s="40"/>
      <c r="X19" s="33"/>
      <c r="Z19" s="34"/>
      <c r="AA19" s="42"/>
    </row>
    <row r="20" spans="1:27" s="41" customFormat="1" ht="41.25" customHeight="1" x14ac:dyDescent="0.2">
      <c r="A20" s="29"/>
      <c r="B20" s="175" t="s">
        <v>583</v>
      </c>
      <c r="C20" s="420" t="str">
        <f>'02. PLAN DE ACCION '!D13</f>
        <v>Realizar la asignacion  de equipos de TI propios y rentados, para el continuo funcionamiento de las actividades misionales y de apoyo de la entidad.</v>
      </c>
      <c r="D20" s="421"/>
      <c r="E20" s="181"/>
      <c r="F20" s="177">
        <v>2018</v>
      </c>
      <c r="G20" s="177" t="s">
        <v>339</v>
      </c>
      <c r="H20" s="178" t="s">
        <v>531</v>
      </c>
      <c r="I20" s="179" t="s">
        <v>165</v>
      </c>
      <c r="J20" s="422">
        <v>72292000</v>
      </c>
      <c r="K20" s="422">
        <v>72292000</v>
      </c>
      <c r="L20" s="422">
        <v>72292000</v>
      </c>
      <c r="M20" s="422">
        <v>0</v>
      </c>
      <c r="N20" s="422">
        <f>J20-L20</f>
        <v>0</v>
      </c>
      <c r="O20" s="40"/>
      <c r="X20" s="33"/>
      <c r="Z20" s="34"/>
      <c r="AA20" s="42"/>
    </row>
    <row r="21" spans="1:27" s="41" customFormat="1" ht="41.25" customHeight="1" x14ac:dyDescent="0.2">
      <c r="A21" s="29"/>
      <c r="B21" s="175" t="s">
        <v>584</v>
      </c>
      <c r="C21" s="420" t="str">
        <f>'02. PLAN DE ACCION '!D14</f>
        <v xml:space="preserve">Realizar actividades de soporte en la infraestructura  para garantizar la operación tecnologica en los servicios misionales y administrativos. </v>
      </c>
      <c r="D21" s="421"/>
      <c r="E21" s="181"/>
      <c r="F21" s="177">
        <v>2018</v>
      </c>
      <c r="G21" s="177" t="s">
        <v>339</v>
      </c>
      <c r="H21" s="178" t="s">
        <v>531</v>
      </c>
      <c r="I21" s="179" t="s">
        <v>165</v>
      </c>
      <c r="J21" s="423"/>
      <c r="K21" s="423"/>
      <c r="L21" s="423"/>
      <c r="M21" s="423"/>
      <c r="N21" s="423"/>
      <c r="O21" s="40"/>
      <c r="X21" s="33"/>
      <c r="Z21" s="34"/>
      <c r="AA21" s="42"/>
    </row>
    <row r="22" spans="1:27" s="41" customFormat="1" ht="41.25" customHeight="1" x14ac:dyDescent="0.2">
      <c r="A22" s="29"/>
      <c r="B22" s="175" t="s">
        <v>585</v>
      </c>
      <c r="C22" s="420" t="str">
        <f>'02. PLAN DE ACCION '!D15</f>
        <v>Realizar las actualizaciones y requerimientos a los portales web de la entidad (Idiger, SIRE, intranet) para garantizar la disponibilidad en el acceso a los contenidos.</v>
      </c>
      <c r="D22" s="421"/>
      <c r="E22" s="181"/>
      <c r="F22" s="177">
        <v>2018</v>
      </c>
      <c r="G22" s="177" t="s">
        <v>339</v>
      </c>
      <c r="H22" s="178" t="s">
        <v>531</v>
      </c>
      <c r="I22" s="179" t="s">
        <v>165</v>
      </c>
      <c r="J22" s="424"/>
      <c r="K22" s="424"/>
      <c r="L22" s="424"/>
      <c r="M22" s="424"/>
      <c r="N22" s="424"/>
      <c r="O22" s="40"/>
      <c r="X22" s="33"/>
      <c r="Z22" s="34"/>
      <c r="AA22" s="42"/>
    </row>
    <row r="23" spans="1:27" s="41" customFormat="1" ht="41.25" customHeight="1" x14ac:dyDescent="0.2">
      <c r="A23" s="29"/>
      <c r="B23" s="175" t="s">
        <v>586</v>
      </c>
      <c r="C23" s="420" t="str">
        <f>'02. PLAN DE ACCION '!D17</f>
        <v>Realizar la  gestión contractual  de los mantenimientos requeridos a los componentes asociados a la red de telecomunicaciones.</v>
      </c>
      <c r="D23" s="421"/>
      <c r="E23" s="181"/>
      <c r="F23" s="177">
        <v>2018</v>
      </c>
      <c r="G23" s="177" t="s">
        <v>339</v>
      </c>
      <c r="H23" s="178" t="s">
        <v>531</v>
      </c>
      <c r="I23" s="179" t="s">
        <v>165</v>
      </c>
      <c r="J23" s="422">
        <v>49852000</v>
      </c>
      <c r="K23" s="422">
        <v>49852000</v>
      </c>
      <c r="L23" s="422">
        <v>49852000</v>
      </c>
      <c r="M23" s="422">
        <v>0</v>
      </c>
      <c r="N23" s="422">
        <f>J23-L23</f>
        <v>0</v>
      </c>
      <c r="O23" s="40"/>
      <c r="X23" s="33"/>
      <c r="Z23" s="34"/>
      <c r="AA23" s="42"/>
    </row>
    <row r="24" spans="1:27" s="41" customFormat="1" ht="41.25" customHeight="1" x14ac:dyDescent="0.2">
      <c r="A24" s="29"/>
      <c r="B24" s="175" t="s">
        <v>587</v>
      </c>
      <c r="C24" s="420" t="str">
        <f>'02. PLAN DE ACCION '!D18</f>
        <v xml:space="preserve">Realizar  los mantenimientos requeridos a los componentes asociados a la red hidrometereologica y de acelerografos. </v>
      </c>
      <c r="D24" s="421"/>
      <c r="E24" s="181"/>
      <c r="F24" s="177">
        <v>2018</v>
      </c>
      <c r="G24" s="177" t="s">
        <v>339</v>
      </c>
      <c r="H24" s="178" t="s">
        <v>531</v>
      </c>
      <c r="I24" s="179" t="s">
        <v>165</v>
      </c>
      <c r="J24" s="423"/>
      <c r="K24" s="423"/>
      <c r="L24" s="423"/>
      <c r="M24" s="423"/>
      <c r="N24" s="423"/>
      <c r="O24" s="40"/>
      <c r="X24" s="33"/>
      <c r="Z24" s="34"/>
      <c r="AA24" s="42"/>
    </row>
    <row r="25" spans="1:27" s="41" customFormat="1" ht="41.25" customHeight="1" x14ac:dyDescent="0.2">
      <c r="A25" s="29"/>
      <c r="B25" s="175" t="s">
        <v>588</v>
      </c>
      <c r="C25" s="420" t="str">
        <f>'02. PLAN DE ACCION '!D19</f>
        <v>Realizar los requerimientos para garantizar la conectividad del sistema de despacho de incidentes del NUSE con la bitácora de emergencias del SIRE.</v>
      </c>
      <c r="D25" s="421"/>
      <c r="E25" s="181"/>
      <c r="F25" s="177">
        <v>2018</v>
      </c>
      <c r="G25" s="177" t="s">
        <v>339</v>
      </c>
      <c r="H25" s="178" t="s">
        <v>531</v>
      </c>
      <c r="I25" s="179" t="s">
        <v>165</v>
      </c>
      <c r="J25" s="423"/>
      <c r="K25" s="423"/>
      <c r="L25" s="423"/>
      <c r="M25" s="423"/>
      <c r="N25" s="423"/>
      <c r="O25" s="40"/>
      <c r="X25" s="33"/>
      <c r="Z25" s="34"/>
      <c r="AA25" s="42"/>
    </row>
    <row r="26" spans="1:27" s="41" customFormat="1" ht="41.25" customHeight="1" x14ac:dyDescent="0.2">
      <c r="A26" s="29"/>
      <c r="B26" s="175" t="s">
        <v>589</v>
      </c>
      <c r="C26" s="420" t="str">
        <f>'02. PLAN DE ACCION '!D20</f>
        <v>Elaboracion del Plan Estratégico de Tecnologías de la Información- PETI conforme a la estrategia de gobierno en línea, marco de referencia de arquitectura empresarial y arquitectura de TI.</v>
      </c>
      <c r="D26" s="421"/>
      <c r="E26" s="181"/>
      <c r="F26" s="177">
        <v>2018</v>
      </c>
      <c r="G26" s="177" t="s">
        <v>339</v>
      </c>
      <c r="H26" s="178" t="s">
        <v>531</v>
      </c>
      <c r="I26" s="179" t="s">
        <v>165</v>
      </c>
      <c r="J26" s="423"/>
      <c r="K26" s="423"/>
      <c r="L26" s="423"/>
      <c r="M26" s="423"/>
      <c r="N26" s="423"/>
      <c r="O26" s="40"/>
      <c r="X26" s="33"/>
      <c r="Z26" s="34"/>
      <c r="AA26" s="42"/>
    </row>
    <row r="27" spans="1:27" s="41" customFormat="1" ht="41.25" customHeight="1" x14ac:dyDescent="0.2">
      <c r="A27" s="29"/>
      <c r="B27" s="175" t="s">
        <v>590</v>
      </c>
      <c r="C27" s="420" t="str">
        <f>'02. PLAN DE ACCION '!D21</f>
        <v>Ejecución de las actividades relacionadas al manual y la politica de seguridad tecnologica  dentro del Sistema Integrado de Gestion de Calidad de la Entidad.</v>
      </c>
      <c r="D27" s="421"/>
      <c r="E27" s="181"/>
      <c r="F27" s="177">
        <v>2018</v>
      </c>
      <c r="G27" s="177" t="s">
        <v>339</v>
      </c>
      <c r="H27" s="178" t="s">
        <v>531</v>
      </c>
      <c r="I27" s="179" t="s">
        <v>165</v>
      </c>
      <c r="J27" s="423"/>
      <c r="K27" s="423"/>
      <c r="L27" s="423"/>
      <c r="M27" s="423"/>
      <c r="N27" s="423"/>
      <c r="O27" s="40"/>
      <c r="X27" s="33"/>
      <c r="Z27" s="34"/>
      <c r="AA27" s="42"/>
    </row>
    <row r="28" spans="1:27" s="41" customFormat="1" ht="41.25" customHeight="1" x14ac:dyDescent="0.2">
      <c r="A28" s="29"/>
      <c r="B28" s="175" t="s">
        <v>591</v>
      </c>
      <c r="C28" s="420" t="e">
        <f>'02. PLAN DE ACCION '!#REF!</f>
        <v>#REF!</v>
      </c>
      <c r="D28" s="421"/>
      <c r="E28" s="181"/>
      <c r="F28" s="177">
        <v>2018</v>
      </c>
      <c r="G28" s="177" t="s">
        <v>339</v>
      </c>
      <c r="H28" s="178" t="s">
        <v>531</v>
      </c>
      <c r="I28" s="179" t="s">
        <v>165</v>
      </c>
      <c r="J28" s="424"/>
      <c r="K28" s="424"/>
      <c r="L28" s="424"/>
      <c r="M28" s="424"/>
      <c r="N28" s="424"/>
      <c r="O28" s="40"/>
      <c r="X28" s="33"/>
      <c r="Z28" s="34"/>
      <c r="AA28" s="42"/>
    </row>
    <row r="29" spans="1:27" s="41" customFormat="1" ht="28.5" customHeight="1" x14ac:dyDescent="0.2">
      <c r="A29" s="29"/>
      <c r="B29" s="94">
        <v>2</v>
      </c>
      <c r="C29" s="414" t="s">
        <v>290</v>
      </c>
      <c r="D29" s="414"/>
      <c r="E29" s="93"/>
      <c r="F29" s="97"/>
      <c r="G29" s="97"/>
      <c r="H29" s="97"/>
      <c r="I29" s="97"/>
      <c r="J29" s="161">
        <f>SUM(J30)</f>
        <v>132121000</v>
      </c>
      <c r="K29" s="161">
        <f t="shared" ref="K29:N29" si="1">SUM(K30)</f>
        <v>115126000</v>
      </c>
      <c r="L29" s="161">
        <f t="shared" si="1"/>
        <v>115126000</v>
      </c>
      <c r="M29" s="161">
        <f t="shared" si="1"/>
        <v>0</v>
      </c>
      <c r="N29" s="161">
        <f t="shared" si="1"/>
        <v>16995000</v>
      </c>
      <c r="O29" s="40"/>
      <c r="X29" s="33"/>
      <c r="Z29" s="34"/>
      <c r="AA29" s="42"/>
    </row>
    <row r="30" spans="1:27" s="41" customFormat="1" ht="41.25" customHeight="1" x14ac:dyDescent="0.3">
      <c r="A30" s="29"/>
      <c r="B30" s="96" t="s">
        <v>298</v>
      </c>
      <c r="C30" s="412" t="e">
        <f>'02. PLAN DE ACCION '!#REF!</f>
        <v>#REF!</v>
      </c>
      <c r="D30" s="412"/>
      <c r="E30" s="60"/>
      <c r="F30" s="82">
        <v>2018</v>
      </c>
      <c r="G30" s="177" t="s">
        <v>339</v>
      </c>
      <c r="H30" s="178" t="s">
        <v>531</v>
      </c>
      <c r="I30" s="179" t="s">
        <v>165</v>
      </c>
      <c r="J30" s="287">
        <v>132121000</v>
      </c>
      <c r="K30" s="287">
        <v>115126000</v>
      </c>
      <c r="L30" s="287">
        <v>115126000</v>
      </c>
      <c r="M30" s="287">
        <v>0</v>
      </c>
      <c r="N30" s="287">
        <f>J30-L30</f>
        <v>16995000</v>
      </c>
      <c r="O30" s="40"/>
      <c r="X30" s="33"/>
      <c r="Z30" s="34"/>
      <c r="AA30" s="42"/>
    </row>
    <row r="31" spans="1:27" s="41" customFormat="1" ht="28.5" customHeight="1" x14ac:dyDescent="0.2">
      <c r="A31" s="29"/>
      <c r="B31" s="94">
        <v>3</v>
      </c>
      <c r="C31" s="414" t="s">
        <v>291</v>
      </c>
      <c r="D31" s="414"/>
      <c r="E31" s="93"/>
      <c r="F31" s="97"/>
      <c r="G31" s="97"/>
      <c r="H31" s="97"/>
      <c r="I31" s="97"/>
      <c r="J31" s="161">
        <f>SUM(J32:J44)</f>
        <v>4613815854</v>
      </c>
      <c r="K31" s="161">
        <f>SUM(K32:K44)</f>
        <v>723833492</v>
      </c>
      <c r="L31" s="161">
        <f>SUM(L32:L44)</f>
        <v>723833492</v>
      </c>
      <c r="M31" s="161">
        <f>SUM(M32:M44)</f>
        <v>0</v>
      </c>
      <c r="N31" s="161">
        <f>SUM(N32)</f>
        <v>26630000</v>
      </c>
      <c r="O31" s="40"/>
      <c r="X31" s="33"/>
      <c r="Z31" s="34"/>
      <c r="AA31" s="42"/>
    </row>
    <row r="32" spans="1:27" s="41" customFormat="1" ht="31.5" customHeight="1" x14ac:dyDescent="0.2">
      <c r="A32" s="29"/>
      <c r="B32" s="96" t="s">
        <v>301</v>
      </c>
      <c r="C32" s="412" t="e">
        <f>'02. PLAN DE ACCION '!#REF!</f>
        <v>#REF!</v>
      </c>
      <c r="D32" s="412"/>
      <c r="E32" s="56"/>
      <c r="F32" s="301">
        <v>2018</v>
      </c>
      <c r="G32" s="177" t="s">
        <v>339</v>
      </c>
      <c r="H32" s="178" t="s">
        <v>531</v>
      </c>
      <c r="I32" s="179" t="s">
        <v>165</v>
      </c>
      <c r="J32" s="422">
        <v>111730000</v>
      </c>
      <c r="K32" s="422">
        <v>85100000</v>
      </c>
      <c r="L32" s="422">
        <v>85100000</v>
      </c>
      <c r="M32" s="422"/>
      <c r="N32" s="422">
        <f>J32-L32</f>
        <v>26630000</v>
      </c>
      <c r="O32" s="40"/>
      <c r="X32" s="33"/>
      <c r="Z32" s="34"/>
      <c r="AA32" s="42"/>
    </row>
    <row r="33" spans="1:27" s="41" customFormat="1" ht="28.5" customHeight="1" x14ac:dyDescent="0.2">
      <c r="A33" s="29"/>
      <c r="B33" s="96" t="s">
        <v>299</v>
      </c>
      <c r="C33" s="412" t="e">
        <f>'02. PLAN DE ACCION '!#REF!</f>
        <v>#REF!</v>
      </c>
      <c r="D33" s="412"/>
      <c r="E33" s="95"/>
      <c r="F33" s="301">
        <v>2018</v>
      </c>
      <c r="G33" s="177" t="s">
        <v>339</v>
      </c>
      <c r="H33" s="178" t="s">
        <v>531</v>
      </c>
      <c r="I33" s="179" t="s">
        <v>165</v>
      </c>
      <c r="J33" s="423"/>
      <c r="K33" s="423"/>
      <c r="L33" s="423"/>
      <c r="M33" s="423"/>
      <c r="N33" s="423"/>
      <c r="O33" s="40"/>
      <c r="X33" s="33"/>
      <c r="Z33" s="34"/>
      <c r="AA33" s="42"/>
    </row>
    <row r="34" spans="1:27" s="41" customFormat="1" ht="28.5" customHeight="1" x14ac:dyDescent="0.2">
      <c r="A34" s="29"/>
      <c r="B34" s="96" t="s">
        <v>300</v>
      </c>
      <c r="C34" s="412" t="e">
        <f>'02. PLAN DE ACCION '!#REF!</f>
        <v>#REF!</v>
      </c>
      <c r="D34" s="412"/>
      <c r="E34" s="95"/>
      <c r="F34" s="301">
        <v>2018</v>
      </c>
      <c r="G34" s="177" t="s">
        <v>339</v>
      </c>
      <c r="H34" s="178" t="s">
        <v>531</v>
      </c>
      <c r="I34" s="179" t="s">
        <v>165</v>
      </c>
      <c r="J34" s="423"/>
      <c r="K34" s="423"/>
      <c r="L34" s="423"/>
      <c r="M34" s="423"/>
      <c r="N34" s="423"/>
      <c r="O34" s="40"/>
      <c r="X34" s="33"/>
      <c r="Z34" s="34"/>
      <c r="AA34" s="42"/>
    </row>
    <row r="35" spans="1:27" s="41" customFormat="1" ht="28.5" customHeight="1" x14ac:dyDescent="0.2">
      <c r="A35" s="29"/>
      <c r="B35" s="96" t="s">
        <v>313</v>
      </c>
      <c r="C35" s="412" t="e">
        <f>'02. PLAN DE ACCION '!#REF!</f>
        <v>#REF!</v>
      </c>
      <c r="D35" s="412"/>
      <c r="E35" s="95"/>
      <c r="F35" s="301">
        <v>2018</v>
      </c>
      <c r="G35" s="177" t="s">
        <v>339</v>
      </c>
      <c r="H35" s="178" t="s">
        <v>531</v>
      </c>
      <c r="I35" s="179" t="s">
        <v>165</v>
      </c>
      <c r="J35" s="423"/>
      <c r="K35" s="423"/>
      <c r="L35" s="423"/>
      <c r="M35" s="423"/>
      <c r="N35" s="423"/>
      <c r="O35" s="40"/>
      <c r="X35" s="33"/>
      <c r="Z35" s="34"/>
      <c r="AA35" s="42"/>
    </row>
    <row r="36" spans="1:27" s="41" customFormat="1" ht="28.5" customHeight="1" x14ac:dyDescent="0.2">
      <c r="A36" s="29"/>
      <c r="B36" s="96" t="s">
        <v>314</v>
      </c>
      <c r="C36" s="412" t="e">
        <f>'02. PLAN DE ACCION '!#REF!</f>
        <v>#REF!</v>
      </c>
      <c r="D36" s="412"/>
      <c r="E36" s="95"/>
      <c r="F36" s="301">
        <v>2018</v>
      </c>
      <c r="G36" s="177" t="s">
        <v>339</v>
      </c>
      <c r="H36" s="178" t="s">
        <v>531</v>
      </c>
      <c r="I36" s="179" t="s">
        <v>165</v>
      </c>
      <c r="J36" s="423"/>
      <c r="K36" s="423"/>
      <c r="L36" s="423"/>
      <c r="M36" s="423"/>
      <c r="N36" s="423"/>
      <c r="O36" s="40"/>
      <c r="X36" s="33"/>
      <c r="Z36" s="34"/>
      <c r="AA36" s="42"/>
    </row>
    <row r="37" spans="1:27" s="41" customFormat="1" ht="28.5" customHeight="1" x14ac:dyDescent="0.2">
      <c r="A37" s="29"/>
      <c r="B37" s="96" t="s">
        <v>315</v>
      </c>
      <c r="C37" s="412" t="e">
        <f>'02. PLAN DE ACCION '!#REF!</f>
        <v>#REF!</v>
      </c>
      <c r="D37" s="412"/>
      <c r="E37" s="95"/>
      <c r="F37" s="301">
        <v>2018</v>
      </c>
      <c r="G37" s="177" t="s">
        <v>339</v>
      </c>
      <c r="H37" s="178" t="s">
        <v>531</v>
      </c>
      <c r="I37" s="179" t="s">
        <v>165</v>
      </c>
      <c r="J37" s="423"/>
      <c r="K37" s="423"/>
      <c r="L37" s="423"/>
      <c r="M37" s="423"/>
      <c r="N37" s="423"/>
      <c r="O37" s="40"/>
      <c r="X37" s="33"/>
      <c r="Z37" s="34"/>
      <c r="AA37" s="42"/>
    </row>
    <row r="38" spans="1:27" s="41" customFormat="1" ht="28.5" customHeight="1" x14ac:dyDescent="0.2">
      <c r="A38" s="29"/>
      <c r="B38" s="96" t="s">
        <v>316</v>
      </c>
      <c r="C38" s="412" t="e">
        <f>'02. PLAN DE ACCION '!#REF!</f>
        <v>#REF!</v>
      </c>
      <c r="D38" s="412"/>
      <c r="E38" s="95"/>
      <c r="F38" s="301">
        <v>2018</v>
      </c>
      <c r="G38" s="177" t="s">
        <v>339</v>
      </c>
      <c r="H38" s="178" t="s">
        <v>531</v>
      </c>
      <c r="I38" s="179" t="s">
        <v>165</v>
      </c>
      <c r="J38" s="423"/>
      <c r="K38" s="423"/>
      <c r="L38" s="423"/>
      <c r="M38" s="423"/>
      <c r="N38" s="423"/>
      <c r="O38" s="40"/>
      <c r="X38" s="33"/>
      <c r="Z38" s="34"/>
      <c r="AA38" s="42"/>
    </row>
    <row r="39" spans="1:27" s="41" customFormat="1" ht="28.5" customHeight="1" x14ac:dyDescent="0.2">
      <c r="A39" s="29"/>
      <c r="B39" s="96" t="s">
        <v>317</v>
      </c>
      <c r="C39" s="412" t="e">
        <f>'02. PLAN DE ACCION '!#REF!</f>
        <v>#REF!</v>
      </c>
      <c r="D39" s="412"/>
      <c r="E39" s="95"/>
      <c r="F39" s="301">
        <v>2018</v>
      </c>
      <c r="G39" s="177" t="s">
        <v>339</v>
      </c>
      <c r="H39" s="178" t="s">
        <v>531</v>
      </c>
      <c r="I39" s="179" t="s">
        <v>165</v>
      </c>
      <c r="J39" s="423"/>
      <c r="K39" s="423"/>
      <c r="L39" s="423"/>
      <c r="M39" s="423"/>
      <c r="N39" s="423"/>
      <c r="O39" s="40"/>
      <c r="X39" s="33"/>
      <c r="Z39" s="34"/>
      <c r="AA39" s="42"/>
    </row>
    <row r="40" spans="1:27" s="41" customFormat="1" ht="28.5" customHeight="1" x14ac:dyDescent="0.2">
      <c r="A40" s="29"/>
      <c r="B40" s="96" t="s">
        <v>317</v>
      </c>
      <c r="C40" s="412" t="e">
        <f>'02. PLAN DE ACCION '!#REF!</f>
        <v>#REF!</v>
      </c>
      <c r="D40" s="412"/>
      <c r="E40" s="95"/>
      <c r="F40" s="301">
        <v>2018</v>
      </c>
      <c r="G40" s="177" t="s">
        <v>339</v>
      </c>
      <c r="H40" s="178" t="s">
        <v>531</v>
      </c>
      <c r="I40" s="179" t="s">
        <v>165</v>
      </c>
      <c r="J40" s="423"/>
      <c r="K40" s="423"/>
      <c r="L40" s="423"/>
      <c r="M40" s="423"/>
      <c r="N40" s="423"/>
      <c r="O40" s="40"/>
      <c r="X40" s="33"/>
      <c r="Z40" s="34"/>
      <c r="AA40" s="42"/>
    </row>
    <row r="41" spans="1:27" s="41" customFormat="1" ht="28.5" customHeight="1" x14ac:dyDescent="0.2">
      <c r="A41" s="29"/>
      <c r="B41" s="96" t="s">
        <v>318</v>
      </c>
      <c r="C41" s="412" t="e">
        <f>'02. PLAN DE ACCION '!#REF!</f>
        <v>#REF!</v>
      </c>
      <c r="D41" s="412"/>
      <c r="E41" s="95"/>
      <c r="F41" s="301">
        <v>2018</v>
      </c>
      <c r="G41" s="177" t="s">
        <v>339</v>
      </c>
      <c r="H41" s="178" t="s">
        <v>531</v>
      </c>
      <c r="I41" s="179" t="s">
        <v>165</v>
      </c>
      <c r="J41" s="423"/>
      <c r="K41" s="423"/>
      <c r="L41" s="423"/>
      <c r="M41" s="423"/>
      <c r="N41" s="423"/>
      <c r="O41" s="40"/>
      <c r="X41" s="33"/>
      <c r="Z41" s="34"/>
      <c r="AA41" s="42"/>
    </row>
    <row r="42" spans="1:27" s="41" customFormat="1" ht="28.5" customHeight="1" x14ac:dyDescent="0.2">
      <c r="A42" s="29"/>
      <c r="B42" s="96" t="s">
        <v>319</v>
      </c>
      <c r="C42" s="412" t="e">
        <f>'02. PLAN DE ACCION '!#REF!</f>
        <v>#REF!</v>
      </c>
      <c r="D42" s="412"/>
      <c r="E42" s="95"/>
      <c r="F42" s="301">
        <v>2018</v>
      </c>
      <c r="G42" s="177" t="s">
        <v>339</v>
      </c>
      <c r="H42" s="178" t="s">
        <v>531</v>
      </c>
      <c r="I42" s="179" t="s">
        <v>165</v>
      </c>
      <c r="J42" s="424"/>
      <c r="K42" s="424"/>
      <c r="L42" s="424"/>
      <c r="M42" s="424"/>
      <c r="N42" s="424"/>
      <c r="O42" s="40"/>
      <c r="X42" s="33"/>
      <c r="Z42" s="34"/>
      <c r="AA42" s="42"/>
    </row>
    <row r="43" spans="1:27" s="41" customFormat="1" ht="28.5" customHeight="1" x14ac:dyDescent="0.2">
      <c r="A43" s="29"/>
      <c r="B43" s="94">
        <v>4</v>
      </c>
      <c r="C43" s="414" t="s">
        <v>302</v>
      </c>
      <c r="D43" s="414"/>
      <c r="E43" s="93"/>
      <c r="F43" s="97"/>
      <c r="G43" s="97"/>
      <c r="H43" s="97"/>
      <c r="I43" s="97"/>
      <c r="J43" s="288">
        <f>SUM(J44:J69)</f>
        <v>4114760813</v>
      </c>
      <c r="K43" s="288">
        <f t="shared" ref="K43:N43" si="2">SUM(K44:K69)</f>
        <v>638733492</v>
      </c>
      <c r="L43" s="288">
        <f t="shared" si="2"/>
        <v>638733492</v>
      </c>
      <c r="M43" s="288">
        <f t="shared" si="2"/>
        <v>0</v>
      </c>
      <c r="N43" s="288">
        <f t="shared" si="2"/>
        <v>3476027321</v>
      </c>
      <c r="O43" s="40"/>
      <c r="X43" s="33"/>
      <c r="Z43" s="34"/>
      <c r="AA43" s="42"/>
    </row>
    <row r="44" spans="1:27" s="41" customFormat="1" ht="31.5" customHeight="1" x14ac:dyDescent="0.3">
      <c r="A44" s="29"/>
      <c r="B44" s="96" t="s">
        <v>303</v>
      </c>
      <c r="C44" s="411" t="e">
        <f>'02. PLAN DE ACCION '!#REF!</f>
        <v>#REF!</v>
      </c>
      <c r="D44" s="412"/>
      <c r="E44" s="60"/>
      <c r="F44" s="82">
        <v>2018</v>
      </c>
      <c r="G44" s="177" t="s">
        <v>340</v>
      </c>
      <c r="H44" s="178" t="s">
        <v>532</v>
      </c>
      <c r="I44" s="179" t="s">
        <v>207</v>
      </c>
      <c r="J44" s="287">
        <v>387325041</v>
      </c>
      <c r="K44" s="287">
        <v>0</v>
      </c>
      <c r="L44" s="287">
        <v>0</v>
      </c>
      <c r="M44" s="287">
        <v>0</v>
      </c>
      <c r="N44" s="287">
        <f t="shared" ref="N44:N45" si="3">J44-L44</f>
        <v>387325041</v>
      </c>
      <c r="O44" s="40"/>
      <c r="X44" s="33"/>
      <c r="Z44" s="34"/>
      <c r="AA44" s="42"/>
    </row>
    <row r="45" spans="1:27" s="41" customFormat="1" ht="39" customHeight="1" x14ac:dyDescent="0.3">
      <c r="A45" s="29"/>
      <c r="B45" s="96" t="s">
        <v>304</v>
      </c>
      <c r="C45" s="411" t="e">
        <f>'02. PLAN DE ACCION '!#REF!</f>
        <v>#REF!</v>
      </c>
      <c r="D45" s="412"/>
      <c r="E45" s="60"/>
      <c r="F45" s="136">
        <v>2018</v>
      </c>
      <c r="G45" s="177" t="s">
        <v>339</v>
      </c>
      <c r="H45" s="178" t="s">
        <v>529</v>
      </c>
      <c r="I45" s="179" t="s">
        <v>153</v>
      </c>
      <c r="J45" s="287">
        <v>62315000</v>
      </c>
      <c r="K45" s="287">
        <v>62315000</v>
      </c>
      <c r="L45" s="287">
        <v>62315000</v>
      </c>
      <c r="M45" s="287"/>
      <c r="N45" s="287">
        <f t="shared" si="3"/>
        <v>0</v>
      </c>
      <c r="O45" s="40"/>
      <c r="X45" s="33"/>
      <c r="Z45" s="34"/>
      <c r="AA45" s="42"/>
    </row>
    <row r="46" spans="1:27" s="41" customFormat="1" ht="28.5" customHeight="1" x14ac:dyDescent="0.2">
      <c r="A46" s="29"/>
      <c r="B46" s="94">
        <v>5</v>
      </c>
      <c r="C46" s="414" t="s">
        <v>599</v>
      </c>
      <c r="D46" s="414"/>
      <c r="E46" s="93"/>
      <c r="F46" s="97"/>
      <c r="G46" s="97"/>
      <c r="H46" s="97"/>
      <c r="I46" s="97"/>
      <c r="J46" s="288">
        <f>SUM(J47:J72)</f>
        <v>1832560386</v>
      </c>
      <c r="K46" s="288">
        <f t="shared" ref="K46:N46" si="4">SUM(K47:K72)</f>
        <v>288209246</v>
      </c>
      <c r="L46" s="288">
        <f t="shared" si="4"/>
        <v>288209246</v>
      </c>
      <c r="M46" s="288">
        <f t="shared" si="4"/>
        <v>0</v>
      </c>
      <c r="N46" s="288">
        <f t="shared" si="4"/>
        <v>1544351140</v>
      </c>
      <c r="O46" s="40"/>
      <c r="X46" s="33"/>
      <c r="Z46" s="34"/>
      <c r="AA46" s="42"/>
    </row>
    <row r="47" spans="1:27" s="41" customFormat="1" ht="31.5" customHeight="1" x14ac:dyDescent="0.3">
      <c r="A47" s="29"/>
      <c r="B47" s="96" t="s">
        <v>331</v>
      </c>
      <c r="C47" s="411" t="e">
        <f>'02. PLAN DE ACCION '!#REF!</f>
        <v>#REF!</v>
      </c>
      <c r="D47" s="412"/>
      <c r="E47" s="60"/>
      <c r="F47" s="136">
        <v>2018</v>
      </c>
      <c r="G47" s="177" t="s">
        <v>340</v>
      </c>
      <c r="H47" s="178" t="s">
        <v>532</v>
      </c>
      <c r="I47" s="179" t="s">
        <v>207</v>
      </c>
      <c r="J47" s="287">
        <v>342220000</v>
      </c>
      <c r="K47" s="287">
        <v>0</v>
      </c>
      <c r="L47" s="287">
        <v>0</v>
      </c>
      <c r="M47" s="287">
        <v>0</v>
      </c>
      <c r="N47" s="287">
        <f t="shared" ref="N47:N69" si="5">J47-L47</f>
        <v>342220000</v>
      </c>
      <c r="O47" s="40"/>
      <c r="X47" s="33"/>
      <c r="Z47" s="34"/>
      <c r="AA47" s="42"/>
    </row>
    <row r="48" spans="1:27" s="41" customFormat="1" ht="31.5" customHeight="1" x14ac:dyDescent="0.3">
      <c r="A48" s="29"/>
      <c r="B48" s="96" t="s">
        <v>335</v>
      </c>
      <c r="C48" s="411" t="e">
        <f>'02. PLAN DE ACCION '!#REF!</f>
        <v>#REF!</v>
      </c>
      <c r="D48" s="412"/>
      <c r="E48" s="60"/>
      <c r="F48" s="136">
        <v>2018</v>
      </c>
      <c r="G48" s="177" t="s">
        <v>340</v>
      </c>
      <c r="H48" s="178" t="s">
        <v>532</v>
      </c>
      <c r="I48" s="179" t="s">
        <v>207</v>
      </c>
      <c r="J48" s="287">
        <v>72000000</v>
      </c>
      <c r="K48" s="287">
        <v>0</v>
      </c>
      <c r="L48" s="287">
        <v>0</v>
      </c>
      <c r="M48" s="287">
        <v>0</v>
      </c>
      <c r="N48" s="287">
        <f t="shared" si="5"/>
        <v>72000000</v>
      </c>
      <c r="O48" s="40"/>
      <c r="X48" s="33"/>
      <c r="Z48" s="34"/>
      <c r="AA48" s="42"/>
    </row>
    <row r="49" spans="1:27" s="41" customFormat="1" ht="31.5" customHeight="1" x14ac:dyDescent="0.3">
      <c r="A49" s="29"/>
      <c r="B49" s="96" t="s">
        <v>592</v>
      </c>
      <c r="C49" s="411" t="e">
        <f>'02. PLAN DE ACCION '!#REF!</f>
        <v>#REF!</v>
      </c>
      <c r="D49" s="412"/>
      <c r="E49" s="60"/>
      <c r="F49" s="136">
        <v>2017</v>
      </c>
      <c r="G49" s="177" t="s">
        <v>340</v>
      </c>
      <c r="H49" s="178" t="s">
        <v>532</v>
      </c>
      <c r="I49" s="179" t="s">
        <v>207</v>
      </c>
      <c r="J49" s="287">
        <v>140400000</v>
      </c>
      <c r="K49" s="287">
        <v>0</v>
      </c>
      <c r="L49" s="287">
        <v>0</v>
      </c>
      <c r="M49" s="287">
        <v>0</v>
      </c>
      <c r="N49" s="287">
        <f t="shared" si="5"/>
        <v>140400000</v>
      </c>
      <c r="O49" s="40"/>
      <c r="X49" s="33"/>
      <c r="Z49" s="34"/>
      <c r="AA49" s="42"/>
    </row>
    <row r="50" spans="1:27" s="41" customFormat="1" ht="31.5" customHeight="1" x14ac:dyDescent="0.3">
      <c r="A50" s="29"/>
      <c r="B50" s="96" t="s">
        <v>593</v>
      </c>
      <c r="C50" s="411" t="e">
        <f>'02. PLAN DE ACCION '!#REF!</f>
        <v>#REF!</v>
      </c>
      <c r="D50" s="412"/>
      <c r="E50" s="60"/>
      <c r="F50" s="136">
        <v>2018</v>
      </c>
      <c r="G50" s="177" t="s">
        <v>340</v>
      </c>
      <c r="H50" s="178" t="s">
        <v>532</v>
      </c>
      <c r="I50" s="179" t="s">
        <v>207</v>
      </c>
      <c r="J50" s="287">
        <v>200000000</v>
      </c>
      <c r="K50" s="287">
        <v>0</v>
      </c>
      <c r="L50" s="287">
        <v>0</v>
      </c>
      <c r="M50" s="287">
        <v>0</v>
      </c>
      <c r="N50" s="287">
        <f t="shared" si="5"/>
        <v>200000000</v>
      </c>
      <c r="O50" s="40"/>
      <c r="X50" s="33"/>
      <c r="Z50" s="34"/>
      <c r="AA50" s="42"/>
    </row>
    <row r="51" spans="1:27" s="41" customFormat="1" ht="31.5" customHeight="1" x14ac:dyDescent="0.3">
      <c r="A51" s="29"/>
      <c r="B51" s="96" t="s">
        <v>594</v>
      </c>
      <c r="C51" s="411" t="e">
        <f>'02. PLAN DE ACCION '!#REF!</f>
        <v>#REF!</v>
      </c>
      <c r="D51" s="412"/>
      <c r="E51" s="60"/>
      <c r="F51" s="136">
        <v>2016</v>
      </c>
      <c r="G51" s="177" t="s">
        <v>340</v>
      </c>
      <c r="H51" s="178" t="s">
        <v>532</v>
      </c>
      <c r="I51" s="179" t="s">
        <v>207</v>
      </c>
      <c r="J51" s="287">
        <v>42000000</v>
      </c>
      <c r="K51" s="287">
        <v>0</v>
      </c>
      <c r="L51" s="287">
        <v>0</v>
      </c>
      <c r="M51" s="287">
        <v>0</v>
      </c>
      <c r="N51" s="287">
        <f t="shared" si="5"/>
        <v>42000000</v>
      </c>
      <c r="O51" s="40"/>
      <c r="X51" s="33"/>
      <c r="Z51" s="34"/>
      <c r="AA51" s="42"/>
    </row>
    <row r="52" spans="1:27" s="41" customFormat="1" ht="31.5" customHeight="1" x14ac:dyDescent="0.3">
      <c r="A52" s="29"/>
      <c r="B52" s="96" t="s">
        <v>595</v>
      </c>
      <c r="C52" s="411"/>
      <c r="D52" s="412"/>
      <c r="E52" s="60"/>
      <c r="F52" s="136">
        <v>2018</v>
      </c>
      <c r="G52" s="177" t="s">
        <v>340</v>
      </c>
      <c r="H52" s="178" t="s">
        <v>532</v>
      </c>
      <c r="I52" s="179" t="s">
        <v>207</v>
      </c>
      <c r="J52" s="287">
        <v>225000000</v>
      </c>
      <c r="K52" s="287">
        <v>0</v>
      </c>
      <c r="L52" s="287">
        <v>0</v>
      </c>
      <c r="M52" s="287">
        <v>0</v>
      </c>
      <c r="N52" s="287">
        <f t="shared" si="5"/>
        <v>225000000</v>
      </c>
      <c r="O52" s="40"/>
      <c r="X52" s="33"/>
      <c r="Z52" s="34"/>
      <c r="AA52" s="42"/>
    </row>
    <row r="53" spans="1:27" s="41" customFormat="1" ht="31.5" customHeight="1" x14ac:dyDescent="0.3">
      <c r="A53" s="29"/>
      <c r="B53" s="96" t="s">
        <v>596</v>
      </c>
      <c r="C53" s="411" t="e">
        <f>'02. PLAN DE ACCION '!#REF!</f>
        <v>#REF!</v>
      </c>
      <c r="D53" s="412"/>
      <c r="E53" s="60"/>
      <c r="F53" s="136">
        <v>2018</v>
      </c>
      <c r="G53" s="177"/>
      <c r="H53" s="178"/>
      <c r="I53" s="179"/>
      <c r="J53" s="287">
        <v>0</v>
      </c>
      <c r="K53" s="287">
        <v>0</v>
      </c>
      <c r="L53" s="287">
        <v>0</v>
      </c>
      <c r="M53" s="287">
        <v>0</v>
      </c>
      <c r="N53" s="287">
        <f t="shared" si="5"/>
        <v>0</v>
      </c>
      <c r="O53" s="40"/>
      <c r="X53" s="33"/>
      <c r="Z53" s="34"/>
      <c r="AA53" s="42"/>
    </row>
    <row r="54" spans="1:27" s="41" customFormat="1" ht="39" customHeight="1" x14ac:dyDescent="0.3">
      <c r="A54" s="29"/>
      <c r="B54" s="96" t="s">
        <v>597</v>
      </c>
      <c r="C54" s="411" t="e">
        <f>'02. PLAN DE ACCION '!#REF!</f>
        <v>#REF!</v>
      </c>
      <c r="D54" s="412"/>
      <c r="E54" s="60"/>
      <c r="F54" s="136">
        <v>2018</v>
      </c>
      <c r="G54" s="177" t="s">
        <v>339</v>
      </c>
      <c r="H54" s="178" t="s">
        <v>529</v>
      </c>
      <c r="I54" s="179" t="s">
        <v>153</v>
      </c>
      <c r="J54" s="287">
        <v>87252000</v>
      </c>
      <c r="K54" s="287">
        <v>87252000</v>
      </c>
      <c r="L54" s="287">
        <v>87252000</v>
      </c>
      <c r="M54" s="287"/>
      <c r="N54" s="287">
        <f t="shared" si="5"/>
        <v>0</v>
      </c>
      <c r="O54" s="40"/>
      <c r="X54" s="33"/>
      <c r="Z54" s="34"/>
      <c r="AA54" s="42"/>
    </row>
    <row r="55" spans="1:27" s="41" customFormat="1" ht="39" customHeight="1" x14ac:dyDescent="0.3">
      <c r="A55" s="29"/>
      <c r="B55" s="96" t="s">
        <v>598</v>
      </c>
      <c r="C55" s="411" t="e">
        <f>'02. PLAN DE ACCION '!#REF!</f>
        <v>#REF!</v>
      </c>
      <c r="D55" s="412"/>
      <c r="E55" s="60"/>
      <c r="F55" s="136">
        <v>2018</v>
      </c>
      <c r="G55" s="177" t="s">
        <v>339</v>
      </c>
      <c r="H55" s="178" t="s">
        <v>529</v>
      </c>
      <c r="I55" s="179" t="s">
        <v>153</v>
      </c>
      <c r="J55" s="287">
        <v>86027480</v>
      </c>
      <c r="K55" s="287">
        <v>86027480</v>
      </c>
      <c r="L55" s="287">
        <v>86027480</v>
      </c>
      <c r="M55" s="287"/>
      <c r="N55" s="287">
        <f t="shared" si="5"/>
        <v>0</v>
      </c>
      <c r="O55" s="40"/>
      <c r="X55" s="33"/>
      <c r="Z55" s="34"/>
      <c r="AA55" s="42"/>
    </row>
    <row r="56" spans="1:27" s="41" customFormat="1" ht="39" customHeight="1" x14ac:dyDescent="0.3">
      <c r="A56" s="29"/>
      <c r="B56" s="96" t="s">
        <v>320</v>
      </c>
      <c r="C56" s="411" t="e">
        <f>'02. PLAN DE ACCION '!#REF!</f>
        <v>#REF!</v>
      </c>
      <c r="D56" s="412"/>
      <c r="E56" s="60"/>
      <c r="F56" s="136">
        <v>2018</v>
      </c>
      <c r="G56" s="177" t="s">
        <v>339</v>
      </c>
      <c r="H56" s="178" t="s">
        <v>529</v>
      </c>
      <c r="I56" s="179" t="s">
        <v>153</v>
      </c>
      <c r="J56" s="287">
        <v>36146000</v>
      </c>
      <c r="K56" s="287">
        <v>36146000</v>
      </c>
      <c r="L56" s="287">
        <v>36146000</v>
      </c>
      <c r="M56" s="287"/>
      <c r="N56" s="287">
        <f t="shared" si="5"/>
        <v>0</v>
      </c>
      <c r="O56" s="40"/>
      <c r="X56" s="33"/>
      <c r="Z56" s="34"/>
      <c r="AA56" s="42"/>
    </row>
    <row r="57" spans="1:27" s="41" customFormat="1" ht="31.5" customHeight="1" x14ac:dyDescent="0.3">
      <c r="A57" s="29"/>
      <c r="B57" s="96" t="s">
        <v>321</v>
      </c>
      <c r="C57" s="411" t="e">
        <f>'02. PLAN DE ACCION '!#REF!</f>
        <v>#REF!</v>
      </c>
      <c r="D57" s="412"/>
      <c r="E57" s="60"/>
      <c r="F57" s="136">
        <v>2018</v>
      </c>
      <c r="G57" s="177"/>
      <c r="H57" s="178"/>
      <c r="I57" s="179"/>
      <c r="J57" s="287">
        <v>0</v>
      </c>
      <c r="K57" s="287">
        <v>0</v>
      </c>
      <c r="L57" s="287">
        <v>0</v>
      </c>
      <c r="M57" s="287">
        <v>0</v>
      </c>
      <c r="N57" s="287">
        <f t="shared" ref="N57:N60" si="6">J57-L57</f>
        <v>0</v>
      </c>
      <c r="O57" s="40"/>
      <c r="X57" s="33"/>
      <c r="Z57" s="34"/>
      <c r="AA57" s="42"/>
    </row>
    <row r="58" spans="1:27" s="41" customFormat="1" ht="31.5" customHeight="1" x14ac:dyDescent="0.3">
      <c r="A58" s="29"/>
      <c r="B58" s="96" t="s">
        <v>322</v>
      </c>
      <c r="C58" s="411" t="e">
        <f>'02. PLAN DE ACCION '!#REF!</f>
        <v>#REF!</v>
      </c>
      <c r="D58" s="412"/>
      <c r="E58" s="60"/>
      <c r="F58" s="136">
        <v>2018</v>
      </c>
      <c r="G58" s="177"/>
      <c r="H58" s="178"/>
      <c r="I58" s="179"/>
      <c r="J58" s="287">
        <v>0</v>
      </c>
      <c r="K58" s="287">
        <v>0</v>
      </c>
      <c r="L58" s="287">
        <v>0</v>
      </c>
      <c r="M58" s="287">
        <v>0</v>
      </c>
      <c r="N58" s="287">
        <f t="shared" si="6"/>
        <v>0</v>
      </c>
      <c r="O58" s="40"/>
      <c r="X58" s="33"/>
      <c r="Z58" s="34"/>
      <c r="AA58" s="42"/>
    </row>
    <row r="59" spans="1:27" s="41" customFormat="1" ht="31.5" customHeight="1" x14ac:dyDescent="0.3">
      <c r="A59" s="29"/>
      <c r="B59" s="96" t="s">
        <v>323</v>
      </c>
      <c r="C59" s="411" t="e">
        <f>'02. PLAN DE ACCION '!#REF!</f>
        <v>#REF!</v>
      </c>
      <c r="D59" s="412"/>
      <c r="E59" s="60"/>
      <c r="F59" s="136">
        <v>2018</v>
      </c>
      <c r="G59" s="177"/>
      <c r="H59" s="178"/>
      <c r="I59" s="179"/>
      <c r="J59" s="287">
        <v>0</v>
      </c>
      <c r="K59" s="287">
        <v>0</v>
      </c>
      <c r="L59" s="287">
        <v>0</v>
      </c>
      <c r="M59" s="287">
        <v>0</v>
      </c>
      <c r="N59" s="287">
        <f t="shared" si="6"/>
        <v>0</v>
      </c>
      <c r="O59" s="40"/>
      <c r="X59" s="33"/>
      <c r="Z59" s="34"/>
      <c r="AA59" s="42"/>
    </row>
    <row r="60" spans="1:27" s="41" customFormat="1" ht="31.5" customHeight="1" x14ac:dyDescent="0.3">
      <c r="A60" s="29"/>
      <c r="B60" s="96" t="s">
        <v>324</v>
      </c>
      <c r="C60" s="411" t="e">
        <f>'02. PLAN DE ACCION '!#REF!</f>
        <v>#REF!</v>
      </c>
      <c r="D60" s="412"/>
      <c r="E60" s="60"/>
      <c r="F60" s="136">
        <v>2018</v>
      </c>
      <c r="G60" s="177"/>
      <c r="H60" s="178"/>
      <c r="I60" s="179"/>
      <c r="J60" s="287">
        <v>0</v>
      </c>
      <c r="K60" s="287">
        <v>0</v>
      </c>
      <c r="L60" s="287">
        <v>0</v>
      </c>
      <c r="M60" s="287">
        <v>0</v>
      </c>
      <c r="N60" s="287">
        <f t="shared" si="6"/>
        <v>0</v>
      </c>
      <c r="O60" s="40"/>
      <c r="X60" s="33"/>
      <c r="Z60" s="34"/>
      <c r="AA60" s="42"/>
    </row>
    <row r="61" spans="1:27" s="41" customFormat="1" ht="31.5" customHeight="1" x14ac:dyDescent="0.3">
      <c r="A61" s="29"/>
      <c r="B61" s="96" t="s">
        <v>325</v>
      </c>
      <c r="C61" s="411" t="e">
        <f>'02. PLAN DE ACCION '!#REF!</f>
        <v>#REF!</v>
      </c>
      <c r="D61" s="412"/>
      <c r="E61" s="60"/>
      <c r="F61" s="136">
        <v>2018</v>
      </c>
      <c r="G61" s="177" t="s">
        <v>340</v>
      </c>
      <c r="H61" s="178" t="s">
        <v>532</v>
      </c>
      <c r="I61" s="179" t="s">
        <v>207</v>
      </c>
      <c r="J61" s="287">
        <v>270000000</v>
      </c>
      <c r="K61" s="287">
        <v>0</v>
      </c>
      <c r="L61" s="287">
        <v>0</v>
      </c>
      <c r="M61" s="287">
        <v>0</v>
      </c>
      <c r="N61" s="287">
        <f>J61-L61</f>
        <v>270000000</v>
      </c>
      <c r="O61" s="40"/>
      <c r="X61" s="33"/>
      <c r="Z61" s="34"/>
      <c r="AA61" s="42"/>
    </row>
    <row r="62" spans="1:27" s="41" customFormat="1" ht="31.5" customHeight="1" x14ac:dyDescent="0.3">
      <c r="A62" s="29"/>
      <c r="B62" s="96" t="s">
        <v>326</v>
      </c>
      <c r="C62" s="411" t="e">
        <f>'02. PLAN DE ACCION '!#REF!</f>
        <v>#REF!</v>
      </c>
      <c r="D62" s="412"/>
      <c r="E62" s="60"/>
      <c r="F62" s="136">
        <v>2018</v>
      </c>
      <c r="G62" s="177" t="s">
        <v>340</v>
      </c>
      <c r="H62" s="178" t="s">
        <v>532</v>
      </c>
      <c r="I62" s="179" t="s">
        <v>207</v>
      </c>
      <c r="J62" s="287">
        <v>74778000</v>
      </c>
      <c r="K62" s="287"/>
      <c r="L62" s="287"/>
      <c r="M62" s="287"/>
      <c r="N62" s="287">
        <f t="shared" si="5"/>
        <v>74778000</v>
      </c>
      <c r="O62" s="40"/>
      <c r="X62" s="33"/>
      <c r="Z62" s="34"/>
      <c r="AA62" s="42"/>
    </row>
    <row r="63" spans="1:27" s="41" customFormat="1" ht="31.5" customHeight="1" x14ac:dyDescent="0.3">
      <c r="A63" s="29"/>
      <c r="B63" s="96" t="s">
        <v>327</v>
      </c>
      <c r="C63" s="411" t="e">
        <f>'02. PLAN DE ACCION '!#REF!</f>
        <v>#REF!</v>
      </c>
      <c r="D63" s="412"/>
      <c r="E63" s="60"/>
      <c r="F63" s="136">
        <v>2018</v>
      </c>
      <c r="G63" s="177"/>
      <c r="H63" s="178"/>
      <c r="I63" s="179"/>
      <c r="J63" s="287">
        <v>0</v>
      </c>
      <c r="K63" s="287">
        <v>0</v>
      </c>
      <c r="L63" s="287">
        <v>0</v>
      </c>
      <c r="M63" s="287">
        <v>0</v>
      </c>
      <c r="N63" s="287">
        <f t="shared" si="5"/>
        <v>0</v>
      </c>
      <c r="O63" s="40"/>
      <c r="X63" s="33"/>
      <c r="Z63" s="34"/>
      <c r="AA63" s="42"/>
    </row>
    <row r="64" spans="1:27" s="41" customFormat="1" ht="31.5" customHeight="1" x14ac:dyDescent="0.3">
      <c r="A64" s="29"/>
      <c r="B64" s="96" t="s">
        <v>328</v>
      </c>
      <c r="C64" s="411" t="e">
        <f>'02. PLAN DE ACCION '!#REF!</f>
        <v>#REF!</v>
      </c>
      <c r="D64" s="412"/>
      <c r="E64" s="60"/>
      <c r="F64" s="136">
        <v>2018</v>
      </c>
      <c r="G64" s="177"/>
      <c r="H64" s="178"/>
      <c r="I64" s="179"/>
      <c r="J64" s="287">
        <v>0</v>
      </c>
      <c r="K64" s="287">
        <v>0</v>
      </c>
      <c r="L64" s="287">
        <v>0</v>
      </c>
      <c r="M64" s="287">
        <v>0</v>
      </c>
      <c r="N64" s="287">
        <f t="shared" ref="N64" si="7">J64-L64</f>
        <v>0</v>
      </c>
      <c r="O64" s="40"/>
      <c r="X64" s="33"/>
      <c r="Z64" s="34"/>
      <c r="AA64" s="42"/>
    </row>
    <row r="65" spans="1:28" s="41" customFormat="1" ht="31.5" customHeight="1" x14ac:dyDescent="0.3">
      <c r="A65" s="29"/>
      <c r="B65" s="96" t="s">
        <v>329</v>
      </c>
      <c r="C65" s="411" t="e">
        <f>'02. PLAN DE ACCION '!#REF!</f>
        <v>#REF!</v>
      </c>
      <c r="D65" s="412"/>
      <c r="E65" s="60"/>
      <c r="F65" s="136">
        <v>2018</v>
      </c>
      <c r="G65" s="177" t="s">
        <v>339</v>
      </c>
      <c r="H65" s="178" t="s">
        <v>529</v>
      </c>
      <c r="I65" s="179" t="s">
        <v>153</v>
      </c>
      <c r="J65" s="287">
        <v>40000000</v>
      </c>
      <c r="K65" s="287">
        <v>0</v>
      </c>
      <c r="L65" s="287">
        <v>0</v>
      </c>
      <c r="M65" s="287">
        <v>0</v>
      </c>
      <c r="N65" s="287">
        <f t="shared" si="5"/>
        <v>40000000</v>
      </c>
      <c r="O65" s="40"/>
      <c r="X65" s="33"/>
      <c r="Z65" s="34"/>
      <c r="AA65" s="42"/>
    </row>
    <row r="66" spans="1:28" s="41" customFormat="1" ht="31.5" customHeight="1" x14ac:dyDescent="0.3">
      <c r="A66" s="29"/>
      <c r="B66" s="96" t="s">
        <v>329</v>
      </c>
      <c r="C66" s="411" t="e">
        <f>'02. PLAN DE ACCION '!#REF!</f>
        <v>#REF!</v>
      </c>
      <c r="D66" s="412"/>
      <c r="E66" s="73"/>
      <c r="F66" s="136">
        <v>2016</v>
      </c>
      <c r="G66" s="177" t="s">
        <v>340</v>
      </c>
      <c r="H66" s="178" t="s">
        <v>532</v>
      </c>
      <c r="I66" s="179" t="s">
        <v>207</v>
      </c>
      <c r="J66" s="287">
        <v>18474000</v>
      </c>
      <c r="K66" s="287">
        <v>3474000</v>
      </c>
      <c r="L66" s="287">
        <v>3474000</v>
      </c>
      <c r="M66" s="289">
        <v>0</v>
      </c>
      <c r="N66" s="287">
        <f t="shared" si="5"/>
        <v>15000000</v>
      </c>
      <c r="O66" s="40"/>
      <c r="X66" s="33"/>
      <c r="Z66" s="34"/>
      <c r="AA66" s="42"/>
    </row>
    <row r="67" spans="1:28" s="41" customFormat="1" ht="31.5" customHeight="1" x14ac:dyDescent="0.3">
      <c r="A67" s="29"/>
      <c r="B67" s="96" t="s">
        <v>329</v>
      </c>
      <c r="C67" s="411" t="e">
        <f>'02. PLAN DE ACCION '!#REF!</f>
        <v>#REF!</v>
      </c>
      <c r="D67" s="412"/>
      <c r="E67" s="73"/>
      <c r="F67" s="136">
        <v>2017</v>
      </c>
      <c r="G67" s="177" t="s">
        <v>340</v>
      </c>
      <c r="H67" s="178" t="s">
        <v>532</v>
      </c>
      <c r="I67" s="179" t="s">
        <v>207</v>
      </c>
      <c r="J67" s="287">
        <v>3474000</v>
      </c>
      <c r="K67" s="287">
        <v>3474000</v>
      </c>
      <c r="L67" s="287">
        <v>3474000</v>
      </c>
      <c r="M67" s="289">
        <v>0</v>
      </c>
      <c r="N67" s="287">
        <f t="shared" si="5"/>
        <v>0</v>
      </c>
      <c r="O67" s="40"/>
      <c r="X67" s="33"/>
      <c r="Z67" s="34"/>
      <c r="AA67" s="42"/>
    </row>
    <row r="68" spans="1:28" s="41" customFormat="1" ht="31.5" customHeight="1" x14ac:dyDescent="0.3">
      <c r="A68" s="29"/>
      <c r="B68" s="96" t="s">
        <v>330</v>
      </c>
      <c r="C68" s="411" t="e">
        <f>'02. PLAN DE ACCION '!#REF!</f>
        <v>#REF!</v>
      </c>
      <c r="D68" s="412"/>
      <c r="E68" s="73"/>
      <c r="F68" s="136">
        <v>2016</v>
      </c>
      <c r="G68" s="177" t="s">
        <v>340</v>
      </c>
      <c r="H68" s="178" t="s">
        <v>532</v>
      </c>
      <c r="I68" s="179" t="s">
        <v>207</v>
      </c>
      <c r="J68" s="287">
        <v>177788906</v>
      </c>
      <c r="K68" s="289">
        <v>71835766</v>
      </c>
      <c r="L68" s="289">
        <v>71835766</v>
      </c>
      <c r="M68" s="289"/>
      <c r="N68" s="287">
        <f t="shared" si="5"/>
        <v>105953140</v>
      </c>
      <c r="O68" s="40"/>
      <c r="X68" s="33"/>
      <c r="Z68" s="34"/>
      <c r="AA68" s="42"/>
    </row>
    <row r="69" spans="1:28" s="41" customFormat="1" ht="28.5" customHeight="1" x14ac:dyDescent="0.2">
      <c r="A69" s="29"/>
      <c r="B69" s="96" t="s">
        <v>330</v>
      </c>
      <c r="C69" s="411" t="e">
        <f>'02. PLAN DE ACCION '!#REF!</f>
        <v>#REF!</v>
      </c>
      <c r="D69" s="412"/>
      <c r="E69" s="95"/>
      <c r="F69" s="82">
        <v>2017</v>
      </c>
      <c r="G69" s="177" t="s">
        <v>340</v>
      </c>
      <c r="H69" s="178" t="s">
        <v>532</v>
      </c>
      <c r="I69" s="179" t="s">
        <v>207</v>
      </c>
      <c r="J69" s="287">
        <v>17000000</v>
      </c>
      <c r="K69" s="289">
        <v>0</v>
      </c>
      <c r="L69" s="289">
        <v>0</v>
      </c>
      <c r="M69" s="289"/>
      <c r="N69" s="287">
        <f t="shared" si="5"/>
        <v>17000000</v>
      </c>
      <c r="O69" s="40"/>
      <c r="X69" s="33"/>
      <c r="Z69" s="34"/>
      <c r="AA69" s="42"/>
    </row>
    <row r="70" spans="1:28" s="41" customFormat="1" ht="28.5" customHeight="1" x14ac:dyDescent="0.2">
      <c r="A70" s="29"/>
      <c r="B70" s="94">
        <v>4</v>
      </c>
      <c r="C70" s="414" t="s">
        <v>302</v>
      </c>
      <c r="D70" s="414"/>
      <c r="E70" s="93"/>
      <c r="F70" s="97"/>
      <c r="G70" s="97"/>
      <c r="H70" s="97"/>
      <c r="I70" s="97"/>
      <c r="J70" s="290">
        <f>SUM(J71:J72)</f>
        <v>0</v>
      </c>
      <c r="K70" s="290">
        <f t="shared" ref="K70:N70" si="8">SUM(K71:K72)</f>
        <v>0</v>
      </c>
      <c r="L70" s="290">
        <f t="shared" si="8"/>
        <v>0</v>
      </c>
      <c r="M70" s="290">
        <f t="shared" si="8"/>
        <v>0</v>
      </c>
      <c r="N70" s="290">
        <f t="shared" si="8"/>
        <v>0</v>
      </c>
      <c r="O70" s="40"/>
      <c r="X70" s="33"/>
      <c r="Z70" s="34"/>
      <c r="AA70" s="42"/>
    </row>
    <row r="71" spans="1:28" s="41" customFormat="1" ht="31.5" customHeight="1" x14ac:dyDescent="0.3">
      <c r="A71" s="29"/>
      <c r="B71" s="96" t="s">
        <v>303</v>
      </c>
      <c r="C71" s="412" t="s">
        <v>194</v>
      </c>
      <c r="D71" s="412"/>
      <c r="E71" s="60"/>
      <c r="F71" s="136">
        <v>2018</v>
      </c>
      <c r="G71" s="177"/>
      <c r="H71" s="178"/>
      <c r="I71" s="179"/>
      <c r="J71" s="287">
        <v>0</v>
      </c>
      <c r="K71" s="287">
        <v>0</v>
      </c>
      <c r="L71" s="287">
        <v>0</v>
      </c>
      <c r="M71" s="287">
        <v>0</v>
      </c>
      <c r="N71" s="287">
        <v>0</v>
      </c>
      <c r="O71" s="40"/>
      <c r="X71" s="33"/>
      <c r="Z71" s="34"/>
      <c r="AA71" s="42"/>
    </row>
    <row r="72" spans="1:28" s="41" customFormat="1" ht="28.5" customHeight="1" x14ac:dyDescent="0.2">
      <c r="A72" s="29"/>
      <c r="B72" s="96" t="s">
        <v>304</v>
      </c>
      <c r="C72" s="412" t="s">
        <v>196</v>
      </c>
      <c r="D72" s="412"/>
      <c r="E72" s="56"/>
      <c r="F72" s="136">
        <v>2018</v>
      </c>
      <c r="G72" s="177"/>
      <c r="H72" s="178"/>
      <c r="I72" s="179"/>
      <c r="J72" s="287">
        <v>0</v>
      </c>
      <c r="K72" s="287">
        <v>0</v>
      </c>
      <c r="L72" s="287">
        <v>0</v>
      </c>
      <c r="M72" s="287">
        <v>0</v>
      </c>
      <c r="N72" s="287">
        <v>0</v>
      </c>
      <c r="O72" s="40"/>
      <c r="X72" s="33"/>
      <c r="Z72" s="34"/>
      <c r="AA72" s="42"/>
    </row>
    <row r="73" spans="1:28" s="41" customFormat="1" ht="28.5" customHeight="1" x14ac:dyDescent="0.2">
      <c r="A73" s="29"/>
      <c r="B73" s="94">
        <v>4</v>
      </c>
      <c r="C73" s="414" t="s">
        <v>302</v>
      </c>
      <c r="D73" s="414"/>
      <c r="E73" s="93"/>
      <c r="F73" s="97"/>
      <c r="G73" s="97"/>
      <c r="H73" s="97"/>
      <c r="I73" s="97"/>
      <c r="J73" s="291"/>
      <c r="K73" s="292"/>
      <c r="L73" s="292"/>
      <c r="M73" s="292"/>
      <c r="N73" s="292"/>
      <c r="O73" s="40"/>
      <c r="X73" s="33"/>
      <c r="Z73" s="34"/>
      <c r="AA73" s="42"/>
    </row>
    <row r="74" spans="1:28" s="41" customFormat="1" ht="31.5" customHeight="1" x14ac:dyDescent="0.3">
      <c r="A74" s="29"/>
      <c r="B74" s="96" t="s">
        <v>331</v>
      </c>
      <c r="C74" s="412" t="s">
        <v>194</v>
      </c>
      <c r="D74" s="412"/>
      <c r="E74" s="60"/>
      <c r="F74" s="136">
        <v>2018</v>
      </c>
      <c r="G74" s="177"/>
      <c r="H74" s="178"/>
      <c r="I74" s="179"/>
      <c r="J74" s="287">
        <v>0</v>
      </c>
      <c r="K74" s="287">
        <v>0</v>
      </c>
      <c r="L74" s="287">
        <v>0</v>
      </c>
      <c r="M74" s="287">
        <v>0</v>
      </c>
      <c r="N74" s="287">
        <v>0</v>
      </c>
      <c r="O74" s="40"/>
      <c r="X74" s="33"/>
      <c r="Z74" s="34"/>
      <c r="AA74" s="42"/>
    </row>
    <row r="75" spans="1:28" s="41" customFormat="1" ht="28.5" customHeight="1" x14ac:dyDescent="0.2">
      <c r="A75" s="29"/>
      <c r="B75" s="96" t="s">
        <v>335</v>
      </c>
      <c r="C75" s="412" t="s">
        <v>196</v>
      </c>
      <c r="D75" s="412"/>
      <c r="E75" s="56"/>
      <c r="F75" s="136">
        <v>2018</v>
      </c>
      <c r="G75" s="177"/>
      <c r="H75" s="178"/>
      <c r="I75" s="179"/>
      <c r="J75" s="287">
        <v>0</v>
      </c>
      <c r="K75" s="287">
        <v>0</v>
      </c>
      <c r="L75" s="287">
        <v>0</v>
      </c>
      <c r="M75" s="287">
        <v>0</v>
      </c>
      <c r="N75" s="287">
        <v>0</v>
      </c>
      <c r="O75" s="40"/>
      <c r="X75" s="33"/>
      <c r="Z75" s="34"/>
      <c r="AA75" s="42"/>
    </row>
    <row r="76" spans="1:28" s="41" customFormat="1" ht="28.5" customHeight="1" x14ac:dyDescent="0.2">
      <c r="A76" s="29"/>
      <c r="B76" s="278"/>
      <c r="C76" s="415" t="s">
        <v>292</v>
      </c>
      <c r="D76" s="415"/>
      <c r="E76" s="279"/>
      <c r="F76" s="278"/>
      <c r="G76" s="278"/>
      <c r="H76" s="280"/>
      <c r="I76" s="280"/>
      <c r="J76" s="293">
        <f>J14+J29+J43+J70+J73</f>
        <v>4463757813</v>
      </c>
      <c r="K76" s="293">
        <f>K14+K29+K43+K70+K73</f>
        <v>970735492</v>
      </c>
      <c r="L76" s="293">
        <f>L14+L29+L43+L70+L73</f>
        <v>970735492</v>
      </c>
      <c r="M76" s="293">
        <f>M14+M29+M43+M70+M73</f>
        <v>0</v>
      </c>
      <c r="N76" s="293">
        <f>N14+N29+N43+N70+N73</f>
        <v>3493022321</v>
      </c>
      <c r="O76" s="40"/>
      <c r="X76" s="33"/>
      <c r="Z76" s="34"/>
      <c r="AA76" s="42"/>
    </row>
    <row r="77" spans="1:28" x14ac:dyDescent="0.2">
      <c r="A77" s="29"/>
      <c r="B77" s="30"/>
      <c r="C77" s="30"/>
      <c r="D77" s="31"/>
      <c r="E77" s="31"/>
      <c r="F77" s="31"/>
      <c r="G77" s="31"/>
      <c r="H77" s="31"/>
      <c r="I77" s="31"/>
      <c r="J77" s="29"/>
      <c r="K77" s="29"/>
      <c r="L77" s="29"/>
      <c r="M77" s="29"/>
      <c r="N77" s="29"/>
      <c r="O77" s="29"/>
      <c r="Z77" s="34"/>
      <c r="AA77" s="34"/>
      <c r="AB77" s="34"/>
    </row>
    <row r="78" spans="1:28" ht="15" x14ac:dyDescent="0.2">
      <c r="A78" s="29"/>
      <c r="B78" s="255"/>
      <c r="C78" s="255"/>
      <c r="D78" s="256"/>
      <c r="E78" s="256"/>
      <c r="F78" s="256"/>
      <c r="G78" s="256"/>
      <c r="H78" s="257"/>
      <c r="I78" s="251" t="s">
        <v>541</v>
      </c>
      <c r="J78" s="251" t="s">
        <v>350</v>
      </c>
      <c r="K78" s="264" t="s">
        <v>200</v>
      </c>
      <c r="L78" s="251" t="s">
        <v>458</v>
      </c>
      <c r="M78" s="251" t="s">
        <v>372</v>
      </c>
      <c r="N78" s="251" t="s">
        <v>337</v>
      </c>
      <c r="O78" s="29"/>
      <c r="Z78" s="34"/>
      <c r="AA78" s="34"/>
      <c r="AB78" s="34"/>
    </row>
    <row r="79" spans="1:28" ht="16.5" customHeight="1" x14ac:dyDescent="0.2">
      <c r="A79" s="29"/>
      <c r="B79" s="255"/>
      <c r="C79" s="255"/>
      <c r="D79" s="256"/>
      <c r="E79" s="256"/>
      <c r="F79" s="256"/>
      <c r="G79" s="256"/>
      <c r="H79" s="258" t="s">
        <v>547</v>
      </c>
      <c r="I79" s="252">
        <v>0</v>
      </c>
      <c r="J79" s="252">
        <v>0</v>
      </c>
      <c r="K79" s="294">
        <v>0</v>
      </c>
      <c r="L79" s="294">
        <v>0</v>
      </c>
      <c r="M79" s="294">
        <v>0</v>
      </c>
      <c r="N79" s="294">
        <v>0</v>
      </c>
      <c r="O79" s="29"/>
      <c r="Z79" s="34"/>
      <c r="AA79" s="34"/>
      <c r="AB79" s="34"/>
    </row>
    <row r="80" spans="1:28" ht="16.5" customHeight="1" x14ac:dyDescent="0.2">
      <c r="A80" s="29"/>
      <c r="B80" s="255"/>
      <c r="C80" s="255"/>
      <c r="D80" s="256"/>
      <c r="E80" s="256"/>
      <c r="F80" s="256"/>
      <c r="G80" s="256"/>
      <c r="H80" s="259" t="s">
        <v>546</v>
      </c>
      <c r="I80" s="253">
        <v>3576411000</v>
      </c>
      <c r="J80" s="253">
        <v>3576411000</v>
      </c>
      <c r="K80" s="295">
        <v>0</v>
      </c>
      <c r="L80" s="295">
        <v>0</v>
      </c>
      <c r="M80" s="295">
        <v>0</v>
      </c>
      <c r="N80" s="295">
        <v>0</v>
      </c>
      <c r="O80" s="29"/>
      <c r="Z80" s="34"/>
      <c r="AA80" s="34"/>
      <c r="AB80" s="34"/>
    </row>
    <row r="81" spans="1:28" ht="16.5" customHeight="1" x14ac:dyDescent="0.2">
      <c r="A81" s="29"/>
      <c r="B81" s="255"/>
      <c r="C81" s="413"/>
      <c r="D81" s="413"/>
      <c r="E81" s="260"/>
      <c r="F81" s="260"/>
      <c r="G81" s="260"/>
      <c r="H81" s="259" t="s">
        <v>543</v>
      </c>
      <c r="I81" s="253">
        <v>482938306</v>
      </c>
      <c r="J81" s="296">
        <v>448232406</v>
      </c>
      <c r="K81" s="295">
        <v>0</v>
      </c>
      <c r="L81" s="295">
        <v>0</v>
      </c>
      <c r="M81" s="295">
        <v>0</v>
      </c>
      <c r="N81" s="295">
        <v>0</v>
      </c>
      <c r="O81" s="29"/>
      <c r="Z81" s="34"/>
      <c r="AA81" s="34"/>
      <c r="AB81" s="34"/>
    </row>
    <row r="82" spans="1:28" ht="16.5" customHeight="1" x14ac:dyDescent="0.2">
      <c r="A82" s="29"/>
      <c r="B82" s="255"/>
      <c r="C82" s="413"/>
      <c r="D82" s="413"/>
      <c r="E82" s="260"/>
      <c r="F82" s="260"/>
      <c r="G82" s="260"/>
      <c r="H82" s="259" t="s">
        <v>544</v>
      </c>
      <c r="I82" s="253">
        <v>716128227</v>
      </c>
      <c r="J82" s="296">
        <v>600785000</v>
      </c>
      <c r="K82" s="295">
        <v>0</v>
      </c>
      <c r="L82" s="295">
        <v>0</v>
      </c>
      <c r="M82" s="295">
        <v>0</v>
      </c>
      <c r="N82" s="295">
        <v>0</v>
      </c>
      <c r="O82" s="29"/>
      <c r="Z82" s="34"/>
      <c r="AA82" s="34"/>
      <c r="AB82" s="34"/>
    </row>
    <row r="83" spans="1:28" ht="16.5" customHeight="1" x14ac:dyDescent="0.2">
      <c r="A83" s="29"/>
      <c r="B83" s="255"/>
      <c r="C83" s="413"/>
      <c r="D83" s="413"/>
      <c r="E83" s="261"/>
      <c r="F83" s="261"/>
      <c r="G83" s="261"/>
      <c r="H83" s="262" t="s">
        <v>545</v>
      </c>
      <c r="I83" s="254">
        <v>5500000000</v>
      </c>
      <c r="J83" s="297">
        <v>5496545041</v>
      </c>
      <c r="K83" s="298">
        <v>0</v>
      </c>
      <c r="L83" s="298">
        <v>0</v>
      </c>
      <c r="M83" s="298">
        <v>0</v>
      </c>
      <c r="N83" s="298">
        <v>0</v>
      </c>
      <c r="O83" s="29"/>
      <c r="Z83" s="34"/>
      <c r="AA83" s="34"/>
      <c r="AB83" s="34"/>
    </row>
    <row r="84" spans="1:28" ht="23.25" customHeight="1" x14ac:dyDescent="0.2">
      <c r="A84" s="29"/>
      <c r="B84" s="255"/>
      <c r="C84" s="416"/>
      <c r="D84" s="416"/>
      <c r="E84" s="263"/>
      <c r="F84" s="263"/>
      <c r="G84" s="263"/>
      <c r="H84" s="276" t="s">
        <v>542</v>
      </c>
      <c r="I84" s="299">
        <f t="shared" ref="I84:N84" si="9">SUM(I79:I83)</f>
        <v>10275477533</v>
      </c>
      <c r="J84" s="299">
        <f>SUM(J79:J83)</f>
        <v>10121973447</v>
      </c>
      <c r="K84" s="277">
        <f t="shared" si="9"/>
        <v>0</v>
      </c>
      <c r="L84" s="277">
        <f t="shared" si="9"/>
        <v>0</v>
      </c>
      <c r="M84" s="277">
        <f t="shared" si="9"/>
        <v>0</v>
      </c>
      <c r="N84" s="277">
        <f t="shared" si="9"/>
        <v>0</v>
      </c>
      <c r="O84" s="29"/>
      <c r="Z84" s="34"/>
      <c r="AA84" s="34"/>
      <c r="AB84" s="34"/>
    </row>
    <row r="85" spans="1:28" ht="9" customHeight="1" x14ac:dyDescent="0.2">
      <c r="A85" s="29"/>
      <c r="B85" s="255"/>
      <c r="C85" s="255"/>
      <c r="D85" s="256"/>
      <c r="E85" s="256"/>
      <c r="F85" s="256"/>
      <c r="G85" s="256"/>
      <c r="H85" s="256"/>
      <c r="I85" s="31"/>
      <c r="J85" s="29"/>
      <c r="K85" s="29"/>
      <c r="L85" s="29"/>
      <c r="M85" s="29"/>
      <c r="N85" s="29"/>
      <c r="O85" s="29"/>
      <c r="Z85" s="34"/>
      <c r="AA85" s="34"/>
      <c r="AB85" s="34"/>
    </row>
    <row r="86" spans="1:28" x14ac:dyDescent="0.2">
      <c r="A86" s="29"/>
      <c r="B86" s="30"/>
      <c r="C86" s="30"/>
      <c r="D86" s="31"/>
      <c r="E86" s="31"/>
      <c r="F86" s="31"/>
      <c r="G86" s="31"/>
      <c r="H86" s="31"/>
      <c r="I86" s="31"/>
      <c r="J86" s="29"/>
      <c r="K86" s="29"/>
      <c r="L86" s="29"/>
      <c r="M86" s="29"/>
      <c r="N86" s="29"/>
      <c r="O86" s="29"/>
      <c r="Z86" s="34"/>
      <c r="AA86" s="34"/>
      <c r="AB86" s="34"/>
    </row>
    <row r="87" spans="1:28" x14ac:dyDescent="0.2">
      <c r="Z87" s="34"/>
      <c r="AA87" s="34"/>
      <c r="AB87" s="34"/>
    </row>
    <row r="88" spans="1:28" x14ac:dyDescent="0.2">
      <c r="Z88" s="34"/>
      <c r="AA88" s="34"/>
      <c r="AB88" s="34"/>
    </row>
    <row r="89" spans="1:28" x14ac:dyDescent="0.2">
      <c r="Z89" s="34"/>
      <c r="AA89" s="34"/>
      <c r="AB89" s="34"/>
    </row>
    <row r="90" spans="1:28" x14ac:dyDescent="0.2">
      <c r="Z90" s="34"/>
      <c r="AA90" s="34"/>
      <c r="AB90" s="34"/>
    </row>
    <row r="91" spans="1:28" x14ac:dyDescent="0.2">
      <c r="Z91" s="34"/>
      <c r="AA91" s="34"/>
      <c r="AB91" s="34"/>
    </row>
    <row r="92" spans="1:28" x14ac:dyDescent="0.2">
      <c r="Z92" s="34"/>
      <c r="AA92" s="34"/>
      <c r="AB92" s="34"/>
    </row>
    <row r="93" spans="1:28" x14ac:dyDescent="0.2">
      <c r="Z93" s="34"/>
      <c r="AA93" s="34"/>
      <c r="AB93" s="34"/>
    </row>
    <row r="94" spans="1:28" x14ac:dyDescent="0.2">
      <c r="Z94" s="34"/>
      <c r="AA94" s="34"/>
      <c r="AB94" s="34"/>
    </row>
    <row r="95" spans="1:28" x14ac:dyDescent="0.2">
      <c r="Z95" s="34"/>
      <c r="AA95" s="34"/>
      <c r="AB95" s="34"/>
    </row>
    <row r="96" spans="1:28" x14ac:dyDescent="0.2">
      <c r="Z96" s="34"/>
      <c r="AA96" s="34"/>
      <c r="AB96" s="34"/>
    </row>
    <row r="97" spans="26:28" x14ac:dyDescent="0.2">
      <c r="Z97" s="34"/>
      <c r="AA97" s="34"/>
      <c r="AB97" s="34"/>
    </row>
    <row r="98" spans="26:28" x14ac:dyDescent="0.2">
      <c r="Z98" s="34"/>
      <c r="AA98" s="34"/>
      <c r="AB98" s="34"/>
    </row>
    <row r="99" spans="26:28" x14ac:dyDescent="0.2">
      <c r="Z99" s="34"/>
      <c r="AA99" s="34"/>
      <c r="AB99" s="34"/>
    </row>
    <row r="100" spans="26:28" x14ac:dyDescent="0.2">
      <c r="AA100" s="34"/>
      <c r="AB100" s="34"/>
    </row>
    <row r="101" spans="26:28" x14ac:dyDescent="0.2">
      <c r="AA101" s="34"/>
      <c r="AB101" s="34"/>
    </row>
    <row r="102" spans="26:28" x14ac:dyDescent="0.2">
      <c r="AA102" s="34"/>
      <c r="AB102" s="34"/>
    </row>
    <row r="103" spans="26:28" x14ac:dyDescent="0.2">
      <c r="AA103" s="34"/>
      <c r="AB103" s="34"/>
    </row>
    <row r="104" spans="26:28" x14ac:dyDescent="0.2">
      <c r="AA104" s="34"/>
      <c r="AB104" s="34"/>
    </row>
    <row r="105" spans="26:28" x14ac:dyDescent="0.2">
      <c r="AA105" s="34"/>
      <c r="AB105" s="34"/>
    </row>
    <row r="106" spans="26:28" x14ac:dyDescent="0.2">
      <c r="AA106" s="34"/>
      <c r="AB106" s="34"/>
    </row>
    <row r="107" spans="26:28" x14ac:dyDescent="0.2">
      <c r="AA107" s="34"/>
      <c r="AB107" s="34"/>
    </row>
    <row r="108" spans="26:28" x14ac:dyDescent="0.2">
      <c r="AA108" s="34"/>
      <c r="AB108" s="34"/>
    </row>
    <row r="109" spans="26:28" x14ac:dyDescent="0.2">
      <c r="AA109" s="34"/>
      <c r="AB109" s="34"/>
    </row>
    <row r="110" spans="26:28" x14ac:dyDescent="0.2">
      <c r="AA110" s="34"/>
      <c r="AB110" s="34"/>
    </row>
    <row r="111" spans="26:28" x14ac:dyDescent="0.2">
      <c r="AA111" s="34"/>
      <c r="AB111" s="34"/>
    </row>
    <row r="112" spans="26:28" x14ac:dyDescent="0.2">
      <c r="AA112" s="34"/>
      <c r="AB112" s="34"/>
    </row>
    <row r="113" spans="27:28" x14ac:dyDescent="0.2">
      <c r="AA113" s="34"/>
      <c r="AB113" s="34"/>
    </row>
    <row r="114" spans="27:28" x14ac:dyDescent="0.2">
      <c r="AA114" s="34"/>
      <c r="AB114" s="34"/>
    </row>
    <row r="115" spans="27:28" x14ac:dyDescent="0.2">
      <c r="AA115" s="34"/>
      <c r="AB115" s="34"/>
    </row>
    <row r="116" spans="27:28" x14ac:dyDescent="0.2">
      <c r="AA116" s="34"/>
      <c r="AB116" s="34"/>
    </row>
    <row r="117" spans="27:28" x14ac:dyDescent="0.2">
      <c r="AA117" s="34"/>
      <c r="AB117" s="34"/>
    </row>
    <row r="118" spans="27:28" x14ac:dyDescent="0.2">
      <c r="AA118" s="34"/>
      <c r="AB118" s="34"/>
    </row>
    <row r="119" spans="27:28" x14ac:dyDescent="0.2">
      <c r="AA119" s="34"/>
      <c r="AB119" s="34"/>
    </row>
    <row r="120" spans="27:28" x14ac:dyDescent="0.2">
      <c r="AA120" s="34"/>
      <c r="AB120" s="34"/>
    </row>
    <row r="121" spans="27:28" x14ac:dyDescent="0.2">
      <c r="AA121" s="34"/>
      <c r="AB121" s="34"/>
    </row>
    <row r="122" spans="27:28" x14ac:dyDescent="0.2">
      <c r="AA122" s="34"/>
      <c r="AB122" s="34"/>
    </row>
    <row r="123" spans="27:28" x14ac:dyDescent="0.2">
      <c r="AB123" s="34"/>
    </row>
    <row r="124" spans="27:28" x14ac:dyDescent="0.2">
      <c r="AB124" s="34"/>
    </row>
    <row r="125" spans="27:28" x14ac:dyDescent="0.2">
      <c r="AB125" s="34"/>
    </row>
    <row r="126" spans="27:28" x14ac:dyDescent="0.2">
      <c r="AB126" s="34"/>
    </row>
    <row r="127" spans="27:28" x14ac:dyDescent="0.2">
      <c r="AB127" s="34"/>
    </row>
    <row r="128" spans="27:28" x14ac:dyDescent="0.2">
      <c r="AB128" s="34"/>
    </row>
    <row r="129" spans="28:28" x14ac:dyDescent="0.2">
      <c r="AB129" s="34"/>
    </row>
    <row r="130" spans="28:28" x14ac:dyDescent="0.2">
      <c r="AB130" s="34"/>
    </row>
    <row r="131" spans="28:28" x14ac:dyDescent="0.2">
      <c r="AB131" s="34"/>
    </row>
    <row r="132" spans="28:28" x14ac:dyDescent="0.2">
      <c r="AB132" s="34"/>
    </row>
    <row r="133" spans="28:28" x14ac:dyDescent="0.2">
      <c r="AB133" s="34"/>
    </row>
    <row r="134" spans="28:28" x14ac:dyDescent="0.2">
      <c r="AB134" s="34"/>
    </row>
    <row r="135" spans="28:28" x14ac:dyDescent="0.2">
      <c r="AB135" s="34"/>
    </row>
    <row r="136" spans="28:28" x14ac:dyDescent="0.2">
      <c r="AB136" s="34"/>
    </row>
    <row r="137" spans="28:28" x14ac:dyDescent="0.2">
      <c r="AB137" s="34"/>
    </row>
    <row r="138" spans="28:28" x14ac:dyDescent="0.2">
      <c r="AB138" s="34"/>
    </row>
    <row r="139" spans="28:28" x14ac:dyDescent="0.2">
      <c r="AB139" s="34"/>
    </row>
    <row r="140" spans="28:28" x14ac:dyDescent="0.2">
      <c r="AB140" s="34"/>
    </row>
    <row r="141" spans="28:28" x14ac:dyDescent="0.2">
      <c r="AB141" s="34"/>
    </row>
    <row r="142" spans="28:28" x14ac:dyDescent="0.2">
      <c r="AB142" s="34"/>
    </row>
  </sheetData>
  <sheetProtection password="CCE3" sheet="1" objects="1" scenarios="1" insertRows="0" deleteRows="0"/>
  <autoFilter ref="B13:N13">
    <filterColumn colId="1" showButton="0"/>
  </autoFilter>
  <dataConsolidate/>
  <mergeCells count="100">
    <mergeCell ref="M23:M28"/>
    <mergeCell ref="N23:N28"/>
    <mergeCell ref="C31:D31"/>
    <mergeCell ref="J32:J42"/>
    <mergeCell ref="K32:K42"/>
    <mergeCell ref="L32:L42"/>
    <mergeCell ref="M32:M42"/>
    <mergeCell ref="N32:N42"/>
    <mergeCell ref="C35:D35"/>
    <mergeCell ref="C36:D36"/>
    <mergeCell ref="C29:D29"/>
    <mergeCell ref="C30:D30"/>
    <mergeCell ref="C32:D32"/>
    <mergeCell ref="C33:D33"/>
    <mergeCell ref="C38:D38"/>
    <mergeCell ref="C39:D39"/>
    <mergeCell ref="M15:M19"/>
    <mergeCell ref="N15:N19"/>
    <mergeCell ref="K20:K22"/>
    <mergeCell ref="L20:L22"/>
    <mergeCell ref="M20:M22"/>
    <mergeCell ref="N20:N22"/>
    <mergeCell ref="J15:J19"/>
    <mergeCell ref="J20:J22"/>
    <mergeCell ref="K15:K19"/>
    <mergeCell ref="L15:L19"/>
    <mergeCell ref="J23:J28"/>
    <mergeCell ref="K23:K28"/>
    <mergeCell ref="L23:L28"/>
    <mergeCell ref="D2:L3"/>
    <mergeCell ref="D4:L4"/>
    <mergeCell ref="B11:I11"/>
    <mergeCell ref="B6:I6"/>
    <mergeCell ref="C34:D34"/>
    <mergeCell ref="C18:D18"/>
    <mergeCell ref="C19:D19"/>
    <mergeCell ref="C20:D20"/>
    <mergeCell ref="C21:D21"/>
    <mergeCell ref="C22:D22"/>
    <mergeCell ref="C23:D23"/>
    <mergeCell ref="C24:D24"/>
    <mergeCell ref="C25:D25"/>
    <mergeCell ref="C26:D26"/>
    <mergeCell ref="C27:D27"/>
    <mergeCell ref="C28:D28"/>
    <mergeCell ref="C51:D51"/>
    <mergeCell ref="C52:D52"/>
    <mergeCell ref="C43:D43"/>
    <mergeCell ref="C13:D13"/>
    <mergeCell ref="C14:D14"/>
    <mergeCell ref="C15:D15"/>
    <mergeCell ref="C16:D16"/>
    <mergeCell ref="C17:D17"/>
    <mergeCell ref="C45:D45"/>
    <mergeCell ref="C40:D40"/>
    <mergeCell ref="C46:D46"/>
    <mergeCell ref="C49:D49"/>
    <mergeCell ref="C50:D50"/>
    <mergeCell ref="C42:D42"/>
    <mergeCell ref="C41:D41"/>
    <mergeCell ref="C37:D37"/>
    <mergeCell ref="C83:D83"/>
    <mergeCell ref="C84:D84"/>
    <mergeCell ref="L8:N8"/>
    <mergeCell ref="J8:K8"/>
    <mergeCell ref="J9:K9"/>
    <mergeCell ref="L9:N9"/>
    <mergeCell ref="B9:C9"/>
    <mergeCell ref="B8:C8"/>
    <mergeCell ref="D8:G8"/>
    <mergeCell ref="D9:G9"/>
    <mergeCell ref="C44:D44"/>
    <mergeCell ref="C69:D69"/>
    <mergeCell ref="C70:D70"/>
    <mergeCell ref="C71:D71"/>
    <mergeCell ref="C47:D47"/>
    <mergeCell ref="C48:D48"/>
    <mergeCell ref="C82:D82"/>
    <mergeCell ref="C68:D68"/>
    <mergeCell ref="C73:D73"/>
    <mergeCell ref="C75:D75"/>
    <mergeCell ref="C72:D72"/>
    <mergeCell ref="C74:D74"/>
    <mergeCell ref="C76:D76"/>
    <mergeCell ref="C66:D66"/>
    <mergeCell ref="C67:D67"/>
    <mergeCell ref="C63:D63"/>
    <mergeCell ref="C81:D81"/>
    <mergeCell ref="C53:D53"/>
    <mergeCell ref="C54:D54"/>
    <mergeCell ref="C56:D56"/>
    <mergeCell ref="C57:D57"/>
    <mergeCell ref="C64:D64"/>
    <mergeCell ref="C65:D65"/>
    <mergeCell ref="C58:D58"/>
    <mergeCell ref="C59:D59"/>
    <mergeCell ref="C60:D60"/>
    <mergeCell ref="C61:D61"/>
    <mergeCell ref="C62:D62"/>
    <mergeCell ref="C55:D55"/>
  </mergeCells>
  <dataValidations count="3">
    <dataValidation type="list" allowBlank="1" showInputMessage="1" showErrorMessage="1" sqref="F71:F72 F32:F42 F30 F74:F75 F44:F45 F47:F69">
      <formula1>$B$253:$B$257</formula1>
    </dataValidation>
    <dataValidation type="list" allowBlank="1" showInputMessage="1" showErrorMessage="1" sqref="G71:G72 G32:G42 G74:G75 G15:G28 G30 G44:G45 G47:G69">
      <formula1>ORIGEN</formula1>
    </dataValidation>
    <dataValidation type="list" allowBlank="1" showInputMessage="1" showErrorMessage="1" sqref="H15:I28 H32:I42 H71:I72 H74:I75 H30:I30 H44:I45 H47:I69">
      <formula1>INDIRECT(G15)</formula1>
    </dataValidation>
  </dataValidations>
  <printOptions horizontalCentered="1" verticalCentered="1"/>
  <pageMargins left="0.39370078740157483" right="0.39370078740157483" top="0.39370078740157483" bottom="0.39370078740157483" header="0.31496062992125984" footer="0.31496062992125984"/>
  <pageSetup paperSize="14" scale="60" orientation="landscape" horizontalDpi="4294967294" verticalDpi="4294967294" r:id="rId1"/>
  <headerFooter alignWithMargins="0"/>
  <rowBreaks count="2" manualBreakCount="2">
    <brk id="28" max="14" man="1"/>
    <brk id="72" max="14" man="1"/>
  </rowBreaks>
  <ignoredErrors>
    <ignoredError sqref="L8 N20 N15" unlockedFormula="1"/>
  </ignoredErrors>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'base de datos'!$B$219:$B$223</xm:f>
          </x14:formula1>
          <xm:sqref>F15:F28</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AB88"/>
  <sheetViews>
    <sheetView view="pageBreakPreview" topLeftCell="A7" zoomScale="90" zoomScaleNormal="75" zoomScaleSheetLayoutView="90" workbookViewId="0">
      <selection activeCell="B12" sqref="B12:I12"/>
    </sheetView>
  </sheetViews>
  <sheetFormatPr baseColWidth="10" defaultRowHeight="14.25" x14ac:dyDescent="0.2"/>
  <cols>
    <col min="1" max="1" width="1.7109375" style="33" customWidth="1"/>
    <col min="2" max="2" width="6.7109375" style="51" customWidth="1"/>
    <col min="3" max="3" width="18" style="51" customWidth="1"/>
    <col min="4" max="5" width="15.85546875" style="51" customWidth="1"/>
    <col min="6" max="6" width="18" style="52" customWidth="1"/>
    <col min="7" max="8" width="18.5703125" style="52" customWidth="1"/>
    <col min="9" max="9" width="24" style="52" customWidth="1"/>
    <col min="10" max="10" width="35.140625" style="33" customWidth="1"/>
    <col min="11" max="11" width="3.140625" style="29" customWidth="1"/>
    <col min="12" max="12" width="18.85546875" style="33" customWidth="1"/>
    <col min="13" max="13" width="27.42578125" style="33" customWidth="1"/>
    <col min="14" max="14" width="19.85546875" style="33" customWidth="1"/>
    <col min="15" max="15" width="1.5703125" style="33" customWidth="1"/>
    <col min="16" max="16" width="11.42578125" style="33"/>
    <col min="17" max="17" width="0" style="33" hidden="1" customWidth="1"/>
    <col min="18" max="18" width="12.85546875" style="33" bestFit="1" customWidth="1"/>
    <col min="19" max="16384" width="11.42578125" style="33"/>
  </cols>
  <sheetData>
    <row r="1" spans="1:27" ht="6.75" customHeight="1" thickBot="1" x14ac:dyDescent="0.25">
      <c r="A1" s="29"/>
      <c r="B1" s="30"/>
      <c r="C1" s="30"/>
      <c r="D1" s="30"/>
      <c r="E1" s="30"/>
      <c r="F1" s="31"/>
      <c r="G1" s="31"/>
      <c r="H1" s="31"/>
      <c r="I1" s="31"/>
      <c r="J1" s="29"/>
      <c r="L1" s="29"/>
      <c r="M1" s="29"/>
      <c r="N1" s="29"/>
      <c r="O1" s="32"/>
      <c r="Z1" s="34"/>
    </row>
    <row r="2" spans="1:27" ht="31.5" customHeight="1" x14ac:dyDescent="0.2">
      <c r="A2" s="29"/>
      <c r="B2" s="57"/>
      <c r="C2" s="57"/>
      <c r="D2" s="354" t="s">
        <v>114</v>
      </c>
      <c r="E2" s="354"/>
      <c r="F2" s="354"/>
      <c r="G2" s="354"/>
      <c r="H2" s="354"/>
      <c r="I2" s="354"/>
      <c r="J2" s="354"/>
      <c r="K2" s="354"/>
      <c r="L2" s="354"/>
      <c r="M2" s="138" t="s">
        <v>70</v>
      </c>
      <c r="N2" s="183" t="s">
        <v>0</v>
      </c>
      <c r="O2" s="35"/>
    </row>
    <row r="3" spans="1:27" ht="31.5" customHeight="1" x14ac:dyDescent="0.2">
      <c r="A3" s="29"/>
      <c r="B3" s="58"/>
      <c r="C3" s="58"/>
      <c r="D3" s="355"/>
      <c r="E3" s="355"/>
      <c r="F3" s="355"/>
      <c r="G3" s="355"/>
      <c r="H3" s="355"/>
      <c r="I3" s="355"/>
      <c r="J3" s="355"/>
      <c r="K3" s="355"/>
      <c r="L3" s="355"/>
      <c r="M3" s="84" t="s">
        <v>1</v>
      </c>
      <c r="N3" s="184">
        <v>4</v>
      </c>
      <c r="O3" s="35"/>
      <c r="Z3" s="34"/>
      <c r="AA3" s="34"/>
    </row>
    <row r="4" spans="1:27" ht="31.5" customHeight="1" thickBot="1" x14ac:dyDescent="0.25">
      <c r="A4" s="29"/>
      <c r="B4" s="59"/>
      <c r="C4" s="59"/>
      <c r="D4" s="362" t="s">
        <v>2</v>
      </c>
      <c r="E4" s="362"/>
      <c r="F4" s="362"/>
      <c r="G4" s="362"/>
      <c r="H4" s="362"/>
      <c r="I4" s="362"/>
      <c r="J4" s="362"/>
      <c r="K4" s="362"/>
      <c r="L4" s="362"/>
      <c r="M4" s="36" t="s">
        <v>71</v>
      </c>
      <c r="N4" s="185">
        <v>43256</v>
      </c>
      <c r="O4" s="35"/>
      <c r="Z4" s="34"/>
      <c r="AA4" s="34"/>
    </row>
    <row r="5" spans="1:27" ht="9" customHeight="1" x14ac:dyDescent="0.2">
      <c r="A5" s="32"/>
      <c r="B5" s="37"/>
      <c r="C5" s="37"/>
      <c r="D5" s="37"/>
      <c r="E5" s="37"/>
      <c r="F5" s="37"/>
      <c r="G5" s="38"/>
      <c r="H5" s="38"/>
      <c r="I5" s="38"/>
      <c r="J5" s="38"/>
      <c r="K5" s="38"/>
      <c r="L5" s="38"/>
      <c r="M5" s="38"/>
      <c r="N5" s="38"/>
      <c r="O5" s="38"/>
      <c r="Z5" s="34"/>
      <c r="AA5" s="34"/>
    </row>
    <row r="6" spans="1:27" s="41" customFormat="1" ht="7.5" customHeight="1" x14ac:dyDescent="0.2">
      <c r="A6" s="29"/>
      <c r="B6" s="46"/>
      <c r="C6" s="46"/>
      <c r="D6" s="46"/>
      <c r="E6" s="46"/>
      <c r="F6" s="43"/>
      <c r="G6" s="43"/>
      <c r="H6" s="43"/>
      <c r="I6" s="43"/>
      <c r="J6" s="46"/>
      <c r="K6" s="46"/>
      <c r="L6" s="46"/>
      <c r="M6" s="46"/>
      <c r="N6" s="46"/>
      <c r="O6" s="40"/>
      <c r="X6" s="33"/>
      <c r="Z6" s="34"/>
      <c r="AA6" s="42"/>
    </row>
    <row r="7" spans="1:27" s="41" customFormat="1" ht="18" customHeight="1" x14ac:dyDescent="0.2">
      <c r="A7" s="29"/>
      <c r="B7" s="349" t="s">
        <v>72</v>
      </c>
      <c r="C7" s="349"/>
      <c r="D7" s="349"/>
      <c r="E7" s="349"/>
      <c r="F7" s="349"/>
      <c r="G7" s="349"/>
      <c r="H7" s="349"/>
      <c r="I7" s="349"/>
      <c r="J7" s="46"/>
      <c r="K7" s="46"/>
      <c r="L7" s="46"/>
      <c r="M7" s="46"/>
      <c r="N7" s="46"/>
      <c r="O7" s="40"/>
      <c r="X7" s="33"/>
      <c r="Z7" s="34"/>
      <c r="AA7" s="42"/>
    </row>
    <row r="8" spans="1:27" s="41" customFormat="1" ht="9.75" customHeight="1" x14ac:dyDescent="0.2">
      <c r="A8" s="29"/>
      <c r="B8" s="46"/>
      <c r="C8" s="46"/>
      <c r="D8" s="43"/>
      <c r="E8" s="43"/>
      <c r="F8" s="43"/>
      <c r="G8" s="43"/>
      <c r="H8" s="43"/>
      <c r="I8" s="43"/>
      <c r="J8" s="46"/>
      <c r="K8" s="46"/>
      <c r="L8" s="46"/>
      <c r="M8" s="46"/>
      <c r="N8" s="46"/>
      <c r="O8" s="40"/>
      <c r="Q8" s="248" t="s">
        <v>510</v>
      </c>
      <c r="X8" s="33"/>
      <c r="Z8" s="34"/>
      <c r="AA8" s="42"/>
    </row>
    <row r="9" spans="1:27" s="41" customFormat="1" ht="45" customHeight="1" x14ac:dyDescent="0.2">
      <c r="A9" s="29"/>
      <c r="B9" s="417" t="s">
        <v>297</v>
      </c>
      <c r="C9" s="417"/>
      <c r="D9" s="343" t="str">
        <f>'01. INFORMACION GENERAL'!B8</f>
        <v>00. Plan de Acción por Dependencias</v>
      </c>
      <c r="E9" s="343"/>
      <c r="F9" s="343"/>
      <c r="G9" s="417" t="s">
        <v>294</v>
      </c>
      <c r="H9" s="417"/>
      <c r="I9" s="272" t="str">
        <f>IF(AND(L9="Subdirección de Análisis de Riesgos y Efectos de Cambio Climático"),Q8,IF(AND(L9="Subdirección para la Reducción del Riesgos y Adaptación al Cambio Climático"),Q9,IF(AND(L9="Subdirección para el Manejo de Emergencias y Desastres"),Q10,IF(AND(L9="Subdirección Corporativa y Asuntos Disciplinarios"),Q11,IF(AND(L9="Oficina de Tecnologías de la Información y las Comunicaciones "),Q12,IF(AND(L9="Oficina Asesora Jurídica"),Q13,IF(AND(L9="Oficina Asesora Planeación"),Q14,IF(AND(L9="Oficina de Comunicaciones"),Q15,IF(AND(L9="Dirección General"),Q16,"")))))))))</f>
        <v xml:space="preserve">Diana Patricia Arévalo Sánchez    </v>
      </c>
      <c r="J9" s="417" t="s">
        <v>296</v>
      </c>
      <c r="K9" s="417"/>
      <c r="L9" s="348" t="s">
        <v>42</v>
      </c>
      <c r="M9" s="348"/>
      <c r="N9" s="348"/>
      <c r="O9" s="40"/>
      <c r="Q9" s="248" t="s">
        <v>511</v>
      </c>
      <c r="X9" s="33"/>
      <c r="Z9" s="34"/>
      <c r="AA9" s="42"/>
    </row>
    <row r="10" spans="1:27" s="41" customFormat="1" ht="42.75" customHeight="1" x14ac:dyDescent="0.2">
      <c r="A10" s="29"/>
      <c r="B10" s="417" t="s">
        <v>507</v>
      </c>
      <c r="C10" s="417"/>
      <c r="D10" s="425" t="str">
        <f>'01. INFORMACION GENERAL'!F8</f>
        <v>1 de Enero al 31 de Diciembre de 2018</v>
      </c>
      <c r="E10" s="425"/>
      <c r="F10" s="425"/>
      <c r="G10" s="417" t="s">
        <v>508</v>
      </c>
      <c r="H10" s="417"/>
      <c r="I10" s="281">
        <f>'03. EJECUCIÓN DE RECURSOS'!I9</f>
        <v>58</v>
      </c>
      <c r="J10" s="417"/>
      <c r="K10" s="417"/>
      <c r="L10" s="418"/>
      <c r="M10" s="418"/>
      <c r="N10" s="418"/>
      <c r="O10" s="40"/>
      <c r="Q10" s="248" t="s">
        <v>512</v>
      </c>
      <c r="X10" s="33"/>
      <c r="Z10" s="34"/>
      <c r="AA10" s="42"/>
    </row>
    <row r="11" spans="1:27" s="41" customFormat="1" ht="10.5" customHeight="1" x14ac:dyDescent="0.2">
      <c r="A11" s="29"/>
      <c r="B11" s="61"/>
      <c r="C11" s="61"/>
      <c r="D11" s="61"/>
      <c r="E11" s="61"/>
      <c r="F11" s="61"/>
      <c r="G11" s="61"/>
      <c r="H11" s="61"/>
      <c r="I11" s="61"/>
      <c r="J11" s="61"/>
      <c r="K11" s="61"/>
      <c r="L11" s="61"/>
      <c r="M11" s="61"/>
      <c r="N11" s="61"/>
      <c r="O11" s="40"/>
      <c r="Q11" s="248" t="s">
        <v>513</v>
      </c>
      <c r="X11" s="33"/>
      <c r="Z11" s="34"/>
      <c r="AA11" s="42"/>
    </row>
    <row r="12" spans="1:27" s="41" customFormat="1" ht="18" x14ac:dyDescent="0.2">
      <c r="A12" s="29"/>
      <c r="B12" s="344" t="s">
        <v>411</v>
      </c>
      <c r="C12" s="344"/>
      <c r="D12" s="344"/>
      <c r="E12" s="344"/>
      <c r="F12" s="344"/>
      <c r="G12" s="344"/>
      <c r="H12" s="344"/>
      <c r="I12" s="344"/>
      <c r="J12" s="39"/>
      <c r="K12" s="39"/>
      <c r="L12" s="39"/>
      <c r="M12" s="39"/>
      <c r="N12" s="39"/>
      <c r="O12" s="40"/>
      <c r="Q12" s="248" t="s">
        <v>514</v>
      </c>
      <c r="X12" s="33"/>
      <c r="Z12" s="34"/>
      <c r="AA12" s="42"/>
    </row>
    <row r="13" spans="1:27" s="41" customFormat="1" ht="8.25" customHeight="1" x14ac:dyDescent="0.2">
      <c r="A13" s="29"/>
      <c r="B13" s="43"/>
      <c r="C13" s="43"/>
      <c r="D13" s="43"/>
      <c r="E13" s="43"/>
      <c r="F13" s="43"/>
      <c r="G13" s="43"/>
      <c r="H13" s="43"/>
      <c r="I13" s="43"/>
      <c r="J13" s="44"/>
      <c r="K13" s="44"/>
      <c r="L13" s="44"/>
      <c r="M13" s="44"/>
      <c r="N13" s="44"/>
      <c r="O13" s="40"/>
      <c r="Q13" s="248" t="s">
        <v>515</v>
      </c>
      <c r="X13" s="33"/>
      <c r="Z13" s="34"/>
      <c r="AA13" s="42"/>
    </row>
    <row r="14" spans="1:27" s="41" customFormat="1" ht="69" customHeight="1" x14ac:dyDescent="0.2">
      <c r="A14" s="29"/>
      <c r="B14" s="197" t="s">
        <v>373</v>
      </c>
      <c r="C14" s="197" t="s">
        <v>379</v>
      </c>
      <c r="D14" s="197" t="s">
        <v>374</v>
      </c>
      <c r="E14" s="197" t="s">
        <v>385</v>
      </c>
      <c r="F14" s="197" t="s">
        <v>386</v>
      </c>
      <c r="G14" s="426" t="s">
        <v>378</v>
      </c>
      <c r="H14" s="426"/>
      <c r="I14" s="426"/>
      <c r="J14" s="203" t="s">
        <v>399</v>
      </c>
      <c r="K14" s="198"/>
      <c r="L14" s="202" t="s">
        <v>380</v>
      </c>
      <c r="M14" s="202" t="s">
        <v>384</v>
      </c>
      <c r="N14" s="202" t="s">
        <v>381</v>
      </c>
      <c r="O14" s="40"/>
      <c r="Q14" s="248" t="s">
        <v>509</v>
      </c>
      <c r="X14" s="33"/>
      <c r="Z14" s="34"/>
      <c r="AA14" s="42"/>
    </row>
    <row r="15" spans="1:27" s="41" customFormat="1" ht="82.5" customHeight="1" x14ac:dyDescent="0.2">
      <c r="A15" s="29"/>
      <c r="B15" s="186">
        <v>1</v>
      </c>
      <c r="C15" s="196"/>
      <c r="D15" s="186"/>
      <c r="E15" s="186"/>
      <c r="F15" s="186"/>
      <c r="G15" s="348"/>
      <c r="H15" s="348"/>
      <c r="I15" s="348"/>
      <c r="J15" s="186"/>
      <c r="K15" s="199"/>
      <c r="L15" s="186"/>
      <c r="M15" s="204"/>
      <c r="N15" s="196"/>
      <c r="O15" s="40"/>
      <c r="Q15" s="248" t="s">
        <v>516</v>
      </c>
      <c r="X15" s="33"/>
      <c r="Z15" s="34"/>
      <c r="AA15" s="42"/>
    </row>
    <row r="16" spans="1:27" s="41" customFormat="1" ht="82.5" customHeight="1" x14ac:dyDescent="0.2">
      <c r="A16" s="29"/>
      <c r="B16" s="186">
        <v>2</v>
      </c>
      <c r="C16" s="196"/>
      <c r="D16" s="186"/>
      <c r="E16" s="186"/>
      <c r="F16" s="186"/>
      <c r="G16" s="348"/>
      <c r="H16" s="348"/>
      <c r="I16" s="348"/>
      <c r="J16" s="186"/>
      <c r="K16" s="199"/>
      <c r="L16" s="186"/>
      <c r="M16" s="204"/>
      <c r="N16" s="196"/>
      <c r="O16" s="40"/>
      <c r="Q16" s="248" t="s">
        <v>517</v>
      </c>
      <c r="X16" s="33"/>
      <c r="Z16" s="34"/>
      <c r="AA16" s="42"/>
    </row>
    <row r="17" spans="1:28" s="41" customFormat="1" ht="82.5" customHeight="1" x14ac:dyDescent="0.2">
      <c r="A17" s="29"/>
      <c r="B17" s="186">
        <v>3</v>
      </c>
      <c r="C17" s="196"/>
      <c r="D17" s="186"/>
      <c r="E17" s="186"/>
      <c r="F17" s="186"/>
      <c r="G17" s="348"/>
      <c r="H17" s="348"/>
      <c r="I17" s="348"/>
      <c r="J17" s="186"/>
      <c r="K17" s="199"/>
      <c r="L17" s="186"/>
      <c r="M17" s="204"/>
      <c r="N17" s="196"/>
      <c r="O17" s="40"/>
      <c r="X17" s="33"/>
      <c r="Z17" s="34"/>
      <c r="AA17" s="42"/>
    </row>
    <row r="18" spans="1:28" s="41" customFormat="1" ht="82.5" customHeight="1" x14ac:dyDescent="0.2">
      <c r="A18" s="29"/>
      <c r="B18" s="186">
        <v>4</v>
      </c>
      <c r="C18" s="196"/>
      <c r="D18" s="186"/>
      <c r="E18" s="186"/>
      <c r="F18" s="186"/>
      <c r="G18" s="182"/>
      <c r="H18" s="182"/>
      <c r="I18" s="182"/>
      <c r="J18" s="56"/>
      <c r="K18" s="200"/>
      <c r="L18" s="56"/>
      <c r="M18" s="56"/>
      <c r="N18" s="56"/>
      <c r="O18" s="40"/>
      <c r="X18" s="33"/>
      <c r="Z18" s="34"/>
      <c r="AA18" s="42"/>
    </row>
    <row r="19" spans="1:28" s="41" customFormat="1" ht="82.5" customHeight="1" x14ac:dyDescent="0.2">
      <c r="A19" s="29"/>
      <c r="B19" s="186">
        <v>5</v>
      </c>
      <c r="C19" s="56"/>
      <c r="D19" s="56"/>
      <c r="E19" s="56"/>
      <c r="F19" s="56"/>
      <c r="G19" s="182"/>
      <c r="H19" s="182"/>
      <c r="I19" s="182"/>
      <c r="J19" s="182"/>
      <c r="K19" s="201"/>
      <c r="L19" s="182"/>
      <c r="M19" s="182"/>
      <c r="N19" s="182"/>
      <c r="O19" s="40"/>
      <c r="X19" s="33"/>
      <c r="Z19" s="34"/>
      <c r="AA19" s="42"/>
    </row>
    <row r="20" spans="1:28" s="41" customFormat="1" ht="82.5" customHeight="1" x14ac:dyDescent="0.2">
      <c r="A20" s="29"/>
      <c r="B20" s="186">
        <v>6</v>
      </c>
      <c r="C20" s="56"/>
      <c r="D20" s="56"/>
      <c r="E20" s="56"/>
      <c r="F20" s="56"/>
      <c r="G20" s="182"/>
      <c r="H20" s="182"/>
      <c r="I20" s="182"/>
      <c r="J20" s="182"/>
      <c r="K20" s="201"/>
      <c r="L20" s="182"/>
      <c r="M20" s="182"/>
      <c r="N20" s="182"/>
      <c r="O20" s="40"/>
      <c r="X20" s="33"/>
      <c r="Z20" s="34"/>
      <c r="AA20" s="42"/>
    </row>
    <row r="21" spans="1:28" ht="8.25" customHeight="1" x14ac:dyDescent="0.2">
      <c r="A21" s="29"/>
      <c r="B21" s="30"/>
      <c r="C21" s="30"/>
      <c r="D21" s="30"/>
      <c r="E21" s="30"/>
      <c r="F21" s="31"/>
      <c r="G21" s="31"/>
      <c r="H21" s="31"/>
      <c r="I21" s="31"/>
      <c r="J21" s="77"/>
      <c r="L21" s="77"/>
      <c r="M21" s="77"/>
      <c r="N21" s="77"/>
      <c r="O21" s="29"/>
      <c r="Z21" s="34"/>
      <c r="AA21" s="34"/>
      <c r="AB21" s="34"/>
    </row>
    <row r="22" spans="1:28" x14ac:dyDescent="0.2">
      <c r="Z22" s="34"/>
      <c r="AA22" s="34"/>
      <c r="AB22" s="34"/>
    </row>
    <row r="23" spans="1:28" x14ac:dyDescent="0.2">
      <c r="Z23" s="34"/>
      <c r="AA23" s="34"/>
      <c r="AB23" s="34"/>
    </row>
    <row r="24" spans="1:28" x14ac:dyDescent="0.2">
      <c r="Z24" s="34"/>
      <c r="AA24" s="34"/>
      <c r="AB24" s="34"/>
    </row>
    <row r="25" spans="1:28" x14ac:dyDescent="0.2">
      <c r="Z25" s="34"/>
      <c r="AA25" s="34"/>
      <c r="AB25" s="34"/>
    </row>
    <row r="26" spans="1:28" x14ac:dyDescent="0.2">
      <c r="Z26" s="34"/>
      <c r="AA26" s="34"/>
      <c r="AB26" s="34"/>
    </row>
    <row r="27" spans="1:28" x14ac:dyDescent="0.2">
      <c r="Z27" s="34"/>
      <c r="AA27" s="34"/>
      <c r="AB27" s="34"/>
    </row>
    <row r="28" spans="1:28" x14ac:dyDescent="0.2">
      <c r="Z28" s="34"/>
      <c r="AA28" s="34"/>
      <c r="AB28" s="34"/>
    </row>
    <row r="29" spans="1:28" x14ac:dyDescent="0.2">
      <c r="Z29" s="34"/>
      <c r="AA29" s="34"/>
      <c r="AB29" s="34"/>
    </row>
    <row r="30" spans="1:28" x14ac:dyDescent="0.2">
      <c r="Z30" s="34"/>
      <c r="AA30" s="34"/>
      <c r="AB30" s="34"/>
    </row>
    <row r="31" spans="1:28" x14ac:dyDescent="0.2">
      <c r="Z31" s="34"/>
      <c r="AA31" s="34"/>
      <c r="AB31" s="34"/>
    </row>
    <row r="32" spans="1:28" x14ac:dyDescent="0.2">
      <c r="Z32" s="34"/>
      <c r="AA32" s="34"/>
      <c r="AB32" s="34"/>
    </row>
    <row r="33" spans="26:28" x14ac:dyDescent="0.2">
      <c r="Z33" s="34"/>
      <c r="AA33" s="34"/>
      <c r="AB33" s="34"/>
    </row>
    <row r="34" spans="26:28" x14ac:dyDescent="0.2">
      <c r="Z34" s="34"/>
      <c r="AA34" s="34"/>
      <c r="AB34" s="34"/>
    </row>
    <row r="35" spans="26:28" x14ac:dyDescent="0.2">
      <c r="Z35" s="34"/>
      <c r="AA35" s="34"/>
      <c r="AB35" s="34"/>
    </row>
    <row r="36" spans="26:28" x14ac:dyDescent="0.2">
      <c r="Z36" s="34"/>
      <c r="AA36" s="34"/>
      <c r="AB36" s="34"/>
    </row>
    <row r="37" spans="26:28" x14ac:dyDescent="0.2">
      <c r="Z37" s="34"/>
      <c r="AA37" s="34"/>
      <c r="AB37" s="34"/>
    </row>
    <row r="38" spans="26:28" x14ac:dyDescent="0.2">
      <c r="Z38" s="34"/>
      <c r="AA38" s="34"/>
      <c r="AB38" s="34"/>
    </row>
    <row r="39" spans="26:28" x14ac:dyDescent="0.2">
      <c r="Z39" s="34"/>
      <c r="AA39" s="34"/>
      <c r="AB39" s="34"/>
    </row>
    <row r="40" spans="26:28" x14ac:dyDescent="0.2">
      <c r="Z40" s="34"/>
      <c r="AA40" s="34"/>
      <c r="AB40" s="34"/>
    </row>
    <row r="41" spans="26:28" x14ac:dyDescent="0.2">
      <c r="Z41" s="34"/>
      <c r="AA41" s="34"/>
      <c r="AB41" s="34"/>
    </row>
    <row r="42" spans="26:28" x14ac:dyDescent="0.2">
      <c r="Z42" s="34"/>
      <c r="AA42" s="34"/>
      <c r="AB42" s="34"/>
    </row>
    <row r="43" spans="26:28" x14ac:dyDescent="0.2">
      <c r="Z43" s="34"/>
      <c r="AA43" s="34"/>
      <c r="AB43" s="34"/>
    </row>
    <row r="44" spans="26:28" x14ac:dyDescent="0.2">
      <c r="Z44" s="34"/>
      <c r="AA44" s="34"/>
      <c r="AB44" s="34"/>
    </row>
    <row r="45" spans="26:28" x14ac:dyDescent="0.2">
      <c r="Z45" s="34"/>
      <c r="AA45" s="34"/>
      <c r="AB45" s="34"/>
    </row>
    <row r="46" spans="26:28" x14ac:dyDescent="0.2">
      <c r="AA46" s="34"/>
      <c r="AB46" s="34"/>
    </row>
    <row r="47" spans="26:28" x14ac:dyDescent="0.2">
      <c r="AA47" s="34"/>
      <c r="AB47" s="34"/>
    </row>
    <row r="48" spans="26:28" x14ac:dyDescent="0.2">
      <c r="AA48" s="34"/>
      <c r="AB48" s="34"/>
    </row>
    <row r="49" spans="27:28" x14ac:dyDescent="0.2">
      <c r="AA49" s="34"/>
      <c r="AB49" s="34"/>
    </row>
    <row r="50" spans="27:28" x14ac:dyDescent="0.2">
      <c r="AA50" s="34"/>
      <c r="AB50" s="34"/>
    </row>
    <row r="51" spans="27:28" x14ac:dyDescent="0.2">
      <c r="AA51" s="34"/>
      <c r="AB51" s="34"/>
    </row>
    <row r="52" spans="27:28" x14ac:dyDescent="0.2">
      <c r="AA52" s="34"/>
      <c r="AB52" s="34"/>
    </row>
    <row r="53" spans="27:28" x14ac:dyDescent="0.2">
      <c r="AA53" s="34"/>
      <c r="AB53" s="34"/>
    </row>
    <row r="54" spans="27:28" x14ac:dyDescent="0.2">
      <c r="AA54" s="34"/>
      <c r="AB54" s="34"/>
    </row>
    <row r="55" spans="27:28" x14ac:dyDescent="0.2">
      <c r="AA55" s="34"/>
      <c r="AB55" s="34"/>
    </row>
    <row r="56" spans="27:28" x14ac:dyDescent="0.2">
      <c r="AA56" s="34"/>
      <c r="AB56" s="34"/>
    </row>
    <row r="57" spans="27:28" x14ac:dyDescent="0.2">
      <c r="AA57" s="34"/>
      <c r="AB57" s="34"/>
    </row>
    <row r="58" spans="27:28" x14ac:dyDescent="0.2">
      <c r="AA58" s="34"/>
      <c r="AB58" s="34"/>
    </row>
    <row r="59" spans="27:28" x14ac:dyDescent="0.2">
      <c r="AA59" s="34"/>
      <c r="AB59" s="34"/>
    </row>
    <row r="60" spans="27:28" x14ac:dyDescent="0.2">
      <c r="AA60" s="34"/>
      <c r="AB60" s="34"/>
    </row>
    <row r="61" spans="27:28" x14ac:dyDescent="0.2">
      <c r="AA61" s="34"/>
      <c r="AB61" s="34"/>
    </row>
    <row r="62" spans="27:28" x14ac:dyDescent="0.2">
      <c r="AA62" s="34"/>
      <c r="AB62" s="34"/>
    </row>
    <row r="63" spans="27:28" x14ac:dyDescent="0.2">
      <c r="AA63" s="34"/>
      <c r="AB63" s="34"/>
    </row>
    <row r="64" spans="27:28" x14ac:dyDescent="0.2">
      <c r="AA64" s="34"/>
      <c r="AB64" s="34"/>
    </row>
    <row r="65" spans="27:28" x14ac:dyDescent="0.2">
      <c r="AA65" s="34"/>
      <c r="AB65" s="34"/>
    </row>
    <row r="66" spans="27:28" x14ac:dyDescent="0.2">
      <c r="AA66" s="34"/>
      <c r="AB66" s="34"/>
    </row>
    <row r="67" spans="27:28" x14ac:dyDescent="0.2">
      <c r="AA67" s="34"/>
      <c r="AB67" s="34"/>
    </row>
    <row r="68" spans="27:28" x14ac:dyDescent="0.2">
      <c r="AA68" s="34"/>
      <c r="AB68" s="34"/>
    </row>
    <row r="69" spans="27:28" x14ac:dyDescent="0.2">
      <c r="AB69" s="34"/>
    </row>
    <row r="70" spans="27:28" x14ac:dyDescent="0.2">
      <c r="AB70" s="34"/>
    </row>
    <row r="71" spans="27:28" x14ac:dyDescent="0.2">
      <c r="AB71" s="34"/>
    </row>
    <row r="72" spans="27:28" x14ac:dyDescent="0.2">
      <c r="AB72" s="34"/>
    </row>
    <row r="73" spans="27:28" x14ac:dyDescent="0.2">
      <c r="AB73" s="34"/>
    </row>
    <row r="74" spans="27:28" x14ac:dyDescent="0.2">
      <c r="AB74" s="34"/>
    </row>
    <row r="75" spans="27:28" x14ac:dyDescent="0.2">
      <c r="AB75" s="34"/>
    </row>
    <row r="76" spans="27:28" x14ac:dyDescent="0.2">
      <c r="AB76" s="34"/>
    </row>
    <row r="77" spans="27:28" x14ac:dyDescent="0.2">
      <c r="AB77" s="34"/>
    </row>
    <row r="78" spans="27:28" x14ac:dyDescent="0.2">
      <c r="AB78" s="34"/>
    </row>
    <row r="79" spans="27:28" x14ac:dyDescent="0.2">
      <c r="AB79" s="34"/>
    </row>
    <row r="80" spans="27:28" x14ac:dyDescent="0.2">
      <c r="AB80" s="34"/>
    </row>
    <row r="81" spans="28:28" x14ac:dyDescent="0.2">
      <c r="AB81" s="34"/>
    </row>
    <row r="82" spans="28:28" x14ac:dyDescent="0.2">
      <c r="AB82" s="34"/>
    </row>
    <row r="83" spans="28:28" x14ac:dyDescent="0.2">
      <c r="AB83" s="34"/>
    </row>
    <row r="84" spans="28:28" x14ac:dyDescent="0.2">
      <c r="AB84" s="34"/>
    </row>
    <row r="85" spans="28:28" x14ac:dyDescent="0.2">
      <c r="AB85" s="34"/>
    </row>
    <row r="86" spans="28:28" x14ac:dyDescent="0.2">
      <c r="AB86" s="34"/>
    </row>
    <row r="87" spans="28:28" x14ac:dyDescent="0.2">
      <c r="AB87" s="34"/>
    </row>
    <row r="88" spans="28:28" x14ac:dyDescent="0.2">
      <c r="AB88" s="34"/>
    </row>
  </sheetData>
  <sheetProtection password="CCE3" sheet="1" objects="1" scenarios="1"/>
  <autoFilter ref="B14:J15">
    <filterColumn colId="5" showButton="0"/>
    <filterColumn colId="6" showButton="0"/>
  </autoFilter>
  <dataConsolidate/>
  <mergeCells count="18">
    <mergeCell ref="D2:L3"/>
    <mergeCell ref="D4:L4"/>
    <mergeCell ref="B7:I7"/>
    <mergeCell ref="B9:C9"/>
    <mergeCell ref="G16:I16"/>
    <mergeCell ref="L9:N9"/>
    <mergeCell ref="L10:N10"/>
    <mergeCell ref="J10:K10"/>
    <mergeCell ref="B10:C10"/>
    <mergeCell ref="J9:K9"/>
    <mergeCell ref="G9:H9"/>
    <mergeCell ref="D9:F9"/>
    <mergeCell ref="D10:F10"/>
    <mergeCell ref="G10:H10"/>
    <mergeCell ref="G17:I17"/>
    <mergeCell ref="B12:I12"/>
    <mergeCell ref="G14:I14"/>
    <mergeCell ref="G15:I15"/>
  </mergeCells>
  <dataValidations count="1">
    <dataValidation type="list" allowBlank="1" showInputMessage="1" showErrorMessage="1" sqref="K15:K17">
      <formula1>$B$334:$B$336</formula1>
    </dataValidation>
  </dataValidations>
  <printOptions horizontalCentered="1" verticalCentered="1"/>
  <pageMargins left="0.39370078740157483" right="0.39370078740157483" top="0.39370078740157483" bottom="0.39370078740157483" header="0.31496062992125984" footer="0.31496062992125984"/>
  <pageSetup paperSize="14" scale="64" orientation="landscape" horizontalDpi="4294967294" verticalDpi="4294967294" r:id="rId1"/>
  <headerFooter alignWithMargins="0"/>
  <ignoredErrors>
    <ignoredError sqref="D9:D10 I9" unlockedFormula="1"/>
  </ignoredErrors>
  <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'base de datos'!$B$297:$B$304</xm:f>
          </x14:formula1>
          <xm:sqref>F15:F17</xm:sqref>
        </x14:dataValidation>
        <x14:dataValidation type="list" allowBlank="1" showInputMessage="1" showErrorMessage="1">
          <x14:formula1>
            <xm:f>'base de datos'!$B$306:$B$308</xm:f>
          </x14:formula1>
          <xm:sqref>D18:E18</xm:sqref>
        </x14:dataValidation>
        <x14:dataValidation type="list" allowBlank="1" showInputMessage="1" showErrorMessage="1">
          <x14:formula1>
            <xm:f>'base de datos'!$B$314:$B$315</xm:f>
          </x14:formula1>
          <xm:sqref>L15:L17</xm:sqref>
        </x14:dataValidation>
        <x14:dataValidation type="list" allowBlank="1" showInputMessage="1" showErrorMessage="1">
          <x14:formula1>
            <xm:f>'base de datos'!$B$306:$B$312</xm:f>
          </x14:formula1>
          <xm:sqref>E15:E17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59</vt:i4>
      </vt:variant>
    </vt:vector>
  </HeadingPairs>
  <TitlesOfParts>
    <vt:vector size="65" baseType="lpstr">
      <vt:lpstr>base de datos</vt:lpstr>
      <vt:lpstr>INSTRUCTIVO</vt:lpstr>
      <vt:lpstr>01. INFORMACION GENERAL</vt:lpstr>
      <vt:lpstr>02. PLAN DE ACCION </vt:lpstr>
      <vt:lpstr>03. EJECUCIÓN DE RECURSOS</vt:lpstr>
      <vt:lpstr>04. CONTROL DE CAMBIOS</vt:lpstr>
      <vt:lpstr>_01_Desarrollar_e_implementar_100__de_la__Estrategia_Distrital_de_Respuesta_a_Emergencias</vt:lpstr>
      <vt:lpstr>'01. INFORMACION GENERAL'!Área_de_impresión</vt:lpstr>
      <vt:lpstr>'02. PLAN DE ACCION '!Área_de_impresión</vt:lpstr>
      <vt:lpstr>'03. EJECUCIÓN DE RECURSOS'!Área_de_impresión</vt:lpstr>
      <vt:lpstr>'04. CONTROL DE CAMBIOS'!Área_de_impresión</vt:lpstr>
      <vt:lpstr>INSTRUCTIVO!Área_de_impresión</vt:lpstr>
      <vt:lpstr>Atención_Integral_oportuna_eficiente_y_eficaz_de_las_situaciones_de_emergencia_calamidad_o_desastre_a_traves_de_la_estrategia_distrital_de_respuesta</vt:lpstr>
      <vt:lpstr>Bogota_ciudad_sostenible_y_eficiente_baja_en_carbono</vt:lpstr>
      <vt:lpstr>FONDIGER</vt:lpstr>
      <vt:lpstr>Funcionamiento</vt:lpstr>
      <vt:lpstr>Gastos_Generales</vt:lpstr>
      <vt:lpstr>'base de datos'!Generacion_de_</vt:lpstr>
      <vt:lpstr>Generación_de_conociminento_y_actualización_de_los_analisis_de_riesgos_y_efectos_del_cambio_climatico</vt:lpstr>
      <vt:lpstr>IDIGER</vt:lpstr>
      <vt:lpstr>Implementación_de_procesos_efectivos_de_preparativos_respuesta_y_recuperación_post_evento</vt:lpstr>
      <vt:lpstr>Inversión_Directa_FONDIGER</vt:lpstr>
      <vt:lpstr>Inversión_Directa_IDIGER</vt:lpstr>
      <vt:lpstr>'base de datos'!linea</vt:lpstr>
      <vt:lpstr>LISTA001</vt:lpstr>
      <vt:lpstr>LISTA002</vt:lpstr>
      <vt:lpstr>LISTA003</vt:lpstr>
      <vt:lpstr>LISTA004</vt:lpstr>
      <vt:lpstr>LISTA005</vt:lpstr>
      <vt:lpstr>LISTA006</vt:lpstr>
      <vt:lpstr>LISTA007</vt:lpstr>
      <vt:lpstr>LISTA008</vt:lpstr>
      <vt:lpstr>LISTA009</vt:lpstr>
      <vt:lpstr>LISTA010</vt:lpstr>
      <vt:lpstr>LISTA011</vt:lpstr>
      <vt:lpstr>LISTA012</vt:lpstr>
      <vt:lpstr>LISTA013</vt:lpstr>
      <vt:lpstr>LISTA014</vt:lpstr>
      <vt:lpstr>LISTA015</vt:lpstr>
      <vt:lpstr>LISTA016</vt:lpstr>
      <vt:lpstr>LISTA017</vt:lpstr>
      <vt:lpstr>LISTA018</vt:lpstr>
      <vt:lpstr>LISTA019</vt:lpstr>
      <vt:lpstr>LISTA020</vt:lpstr>
      <vt:lpstr>LISTA021</vt:lpstr>
      <vt:lpstr>LISTA022</vt:lpstr>
      <vt:lpstr>LISTA023</vt:lpstr>
      <vt:lpstr>LISTA024</vt:lpstr>
      <vt:lpstr>LISTA025</vt:lpstr>
      <vt:lpstr>LISTA026</vt:lpstr>
      <vt:lpstr>Manejo_integral_del_agua_como_elemento_vital_para_la_resiliencia_frente_a_riesgos_y_los_efectos_del_cambio_climatico</vt:lpstr>
      <vt:lpstr>ORIGEN</vt:lpstr>
      <vt:lpstr>Proyecto_No_1158_Reducción_del_riesgo_y_adaptación_al_cambio_climático</vt:lpstr>
      <vt:lpstr>Proyecto_No_1166_Consolidación_de_la_gestión_pública_eficiente_del_IDIGER_como_entidad_coordinadora_del_SDGR_CC</vt:lpstr>
      <vt:lpstr>Proyecto_No_1172_Conocimiento_del_riesgo_y_efectos_del_cambio_climático</vt:lpstr>
      <vt:lpstr>Proyecto_No_1178_Fortalecimiento_del_manejo_de_emergencias_y_desastres</vt:lpstr>
      <vt:lpstr>Reducción_de_la_vulnerabilidad_territorial_de_Bogota_frente_a_riesgos_y_efectos_del_cambio_climatico</vt:lpstr>
      <vt:lpstr>Resiliencia_sectorial_y_reducción_de_riesgos_de_gran_impacto</vt:lpstr>
      <vt:lpstr>Sistema_de_gobernanza_ambiental_para_afrontar_colectivamente_los_riesgos_y_efectos_de_cambio_climatico</vt:lpstr>
      <vt:lpstr>'01. INFORMACION GENERAL'!Títulos_a_imprimir</vt:lpstr>
      <vt:lpstr>'02. PLAN DE ACCION '!Títulos_a_imprimir</vt:lpstr>
      <vt:lpstr>'03. EJECUCIÓN DE RECURSOS'!Títulos_a_imprimir</vt:lpstr>
      <vt:lpstr>'04. CONTROL DE CAMBIOS'!Títulos_a_imprimir</vt:lpstr>
      <vt:lpstr>INSTRUCTIVO!Títulos_a_imprimir</vt:lpstr>
      <vt:lpstr>Tranformación_cultural_para_enfentar_los_riesgos_y_los_nuevos_retos_del_cambio_climatico</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 Leonardo Millan Alvarado</dc:creator>
  <cp:lastModifiedBy>csandoval</cp:lastModifiedBy>
  <cp:lastPrinted>2018-11-15T15:31:12Z</cp:lastPrinted>
  <dcterms:created xsi:type="dcterms:W3CDTF">2016-06-16T13:03:17Z</dcterms:created>
  <dcterms:modified xsi:type="dcterms:W3CDTF">2019-01-29T19:44:21Z</dcterms:modified>
</cp:coreProperties>
</file>