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S:\13. BMT 2019\05. Plan de Acción Institucional\01. Conocimiento del riesgo y efectos del cambio climático\4. CUARTO TRIMESTRE\"/>
    </mc:Choice>
  </mc:AlternateContent>
  <bookViews>
    <workbookView xWindow="0" yWindow="0" windowWidth="21600" windowHeight="9135"/>
  </bookViews>
  <sheets>
    <sheet name="PLAN DE ACCION" sheetId="1" r:id="rId1"/>
  </sheets>
  <definedNames>
    <definedName name="_01_Desarrollar_e_implementar_100__de_la__Estrategia_Distrital_de_Respuesta_a_Emergencias">#REF!</definedName>
    <definedName name="_xlnm.Print_Area" localSheetId="0">'PLAN DE ACCION'!$A$1:$R$208</definedName>
    <definedName name="Atención_Integral_oportuna_eficiente_y_eficaz_de_las_situaciones_de_emergencia_calamidad_o_desastre_a_traves_de_la_estrategia_distrital_de_respuesta">#REF!</definedName>
    <definedName name="Bogota_ciudad_sostenible_y_eficiente_baja_en_carbono">#REF!</definedName>
    <definedName name="FONDIGER">#REF!</definedName>
    <definedName name="Funcionamiento">#REF!</definedName>
    <definedName name="Gastos_Generales">#REF!</definedName>
    <definedName name="Generación_de_conociminento_y_actualización_de_los_analisis_de_riesgos_y_efectos_del_cambio_climatico">#REF!</definedName>
    <definedName name="IDIGER">#REF!</definedName>
    <definedName name="Implementación_de_procesos_efectivos_de_preparativos_respuesta_y_recuperación_post_evento">#REF!</definedName>
    <definedName name="Inversión_Directa_FONDIGER">#REF!</definedName>
    <definedName name="Inversión_Directa_IDIGER">#REF!</definedName>
    <definedName name="LISTA001">#REF!</definedName>
    <definedName name="LISTA002">#REF!</definedName>
    <definedName name="LISTA003">#REF!</definedName>
    <definedName name="LISTA004">#REF!</definedName>
    <definedName name="LISTA005">#REF!</definedName>
    <definedName name="LISTA006">#REF!</definedName>
    <definedName name="LISTA007">#REF!</definedName>
    <definedName name="LISTA008">#REF!</definedName>
    <definedName name="LISTA009">#REF!</definedName>
    <definedName name="LISTA010">#REF!</definedName>
    <definedName name="LISTA011">#REF!</definedName>
    <definedName name="LISTA012">#REF!</definedName>
    <definedName name="LISTA013">#REF!</definedName>
    <definedName name="LISTA014">#REF!</definedName>
    <definedName name="LISTA015">#REF!</definedName>
    <definedName name="LISTA016">#REF!</definedName>
    <definedName name="LISTA017">#REF!</definedName>
    <definedName name="LISTA018">#REF!</definedName>
    <definedName name="LISTA019">#REF!</definedName>
    <definedName name="LISTA020">#REF!</definedName>
    <definedName name="LISTA021">#REF!</definedName>
    <definedName name="LISTA022">#REF!</definedName>
    <definedName name="LISTA023">#REF!</definedName>
    <definedName name="LISTA024">#REF!</definedName>
    <definedName name="LISTA025">#REF!</definedName>
    <definedName name="LISTA026">#REF!</definedName>
    <definedName name="Manejo_integral_del_agua_como_elemento_vital_para_la_resiliencia_frente_a_riesgos_y_los_efectos_del_cambio_climatico">#REF!</definedName>
    <definedName name="ORIGEN">#REF!</definedName>
    <definedName name="Proyecto_No_1158_Reducción_del_riesgo_y_adaptación_al_cambio_climático">#REF!</definedName>
    <definedName name="Proyecto_No_1166_Consolidación_de_la_gestión_pública_eficiente_del_IDIGER_como_entidad_coordinadora_del_SDGR_CC">#REF!</definedName>
    <definedName name="Proyecto_No_1172_Conocimiento_del_riesgo_y_efectos_del_cambio_climático">#REF!</definedName>
    <definedName name="Proyecto_No_1178_Fortalecimiento_del_manejo_de_emergencias_y_desastres">#REF!</definedName>
    <definedName name="Reducción_de_la_vulnerabilidad_territorial_de_Bogota_frente_a_riesgos_y_efectos_del_cambio_climatico">#REF!</definedName>
    <definedName name="Resiliencia_sectorial_y_reducción_de_riesgos_de_gran_impacto">#REF!</definedName>
    <definedName name="Sistema_de_gobernanza_ambiental_para_afrontar_colectivamente_los_riesgos_y_efectos_de_cambio_climatico">#REF!</definedName>
    <definedName name="_xlnm.Print_Titles" localSheetId="0">'PLAN DE ACCION'!$13:$14</definedName>
    <definedName name="Tranformación_cultural_para_enfentar_los_riesgos_y_los_nuevos_retos_del_cambio_climatico">#REF!</definedName>
  </definedNames>
  <calcPr calcId="152511"/>
  <extLst>
    <ext uri="GoogleSheetsCustomDataVersion1">
      <go:sheetsCustomData xmlns:go="http://customooxmlschemas.google.com/" r:id="rId5" roundtripDataSignature="AMtx7mjzNaGAj7mGPsCp0bAjFJQg4swHJA=="/>
    </ext>
  </extLst>
</workbook>
</file>

<file path=xl/calcChain.xml><?xml version="1.0" encoding="utf-8"?>
<calcChain xmlns="http://schemas.openxmlformats.org/spreadsheetml/2006/main">
  <c r="N92" i="1" l="1"/>
  <c r="O91" i="1" s="1"/>
  <c r="N134" i="1" l="1"/>
  <c r="O15" i="1" l="1"/>
  <c r="E163" i="1" l="1"/>
  <c r="N156" i="1"/>
  <c r="N155" i="1"/>
  <c r="N154" i="1"/>
  <c r="N153" i="1"/>
  <c r="N148" i="1"/>
  <c r="N147" i="1"/>
  <c r="N144" i="1"/>
  <c r="N143" i="1"/>
  <c r="N138" i="1"/>
  <c r="N137" i="1"/>
  <c r="N136" i="1"/>
  <c r="N135" i="1"/>
  <c r="N133" i="1"/>
  <c r="O133" i="1" s="1"/>
  <c r="N130" i="1"/>
  <c r="N129" i="1"/>
  <c r="N128" i="1"/>
  <c r="N127" i="1"/>
  <c r="N126" i="1"/>
  <c r="N125" i="1"/>
  <c r="N124" i="1"/>
  <c r="N123" i="1"/>
  <c r="N122" i="1"/>
  <c r="N121" i="1"/>
  <c r="N120" i="1"/>
  <c r="N119" i="1"/>
  <c r="N118" i="1"/>
  <c r="N117" i="1"/>
  <c r="N116" i="1"/>
  <c r="N115" i="1"/>
  <c r="N114" i="1"/>
  <c r="N113" i="1"/>
  <c r="N112" i="1"/>
  <c r="N111" i="1"/>
  <c r="N110" i="1"/>
  <c r="N109" i="1"/>
  <c r="N108" i="1"/>
  <c r="N107" i="1"/>
  <c r="N104" i="1"/>
  <c r="N103" i="1"/>
  <c r="O93" i="1"/>
  <c r="N80" i="1"/>
  <c r="N79" i="1"/>
  <c r="N78" i="1"/>
  <c r="N77" i="1"/>
  <c r="N76" i="1"/>
  <c r="J75" i="1"/>
  <c r="N75" i="1" s="1"/>
  <c r="N74" i="1"/>
  <c r="N73" i="1"/>
  <c r="N72" i="1"/>
  <c r="N71" i="1"/>
  <c r="N70" i="1"/>
  <c r="N69" i="1"/>
  <c r="N68" i="1"/>
  <c r="N67" i="1"/>
  <c r="N66" i="1"/>
  <c r="N65" i="1"/>
  <c r="N64" i="1"/>
  <c r="N63" i="1"/>
  <c r="N62" i="1"/>
  <c r="N61" i="1"/>
  <c r="N60" i="1"/>
  <c r="N59" i="1"/>
  <c r="N58" i="1"/>
  <c r="N57" i="1"/>
  <c r="N56" i="1"/>
  <c r="N55" i="1"/>
  <c r="N54" i="1"/>
  <c r="N53" i="1"/>
  <c r="N52" i="1"/>
  <c r="N51" i="1"/>
  <c r="N50" i="1"/>
  <c r="N49" i="1"/>
  <c r="N46" i="1"/>
  <c r="N45" i="1"/>
  <c r="N44" i="1"/>
  <c r="N43" i="1"/>
  <c r="N42" i="1"/>
  <c r="N41" i="1"/>
  <c r="N40" i="1"/>
  <c r="N39" i="1"/>
  <c r="N38" i="1"/>
  <c r="N37" i="1"/>
  <c r="N36" i="1"/>
  <c r="N35" i="1"/>
  <c r="N34" i="1"/>
  <c r="N33" i="1"/>
  <c r="N32" i="1"/>
  <c r="N31" i="1"/>
  <c r="N30" i="1"/>
  <c r="N29" i="1"/>
  <c r="N28" i="1"/>
  <c r="N27" i="1"/>
  <c r="N26" i="1"/>
  <c r="N25" i="1"/>
  <c r="N20" i="1"/>
  <c r="N19" i="1"/>
  <c r="N18" i="1"/>
  <c r="N17" i="1"/>
  <c r="O43" i="1" l="1"/>
  <c r="O121" i="1"/>
  <c r="O59" i="1"/>
  <c r="O113" i="1"/>
  <c r="O45" i="1"/>
  <c r="O17" i="1"/>
  <c r="O117" i="1"/>
  <c r="O61" i="1"/>
  <c r="O107" i="1"/>
  <c r="O115" i="1"/>
  <c r="O123" i="1"/>
  <c r="O63" i="1"/>
  <c r="O109" i="1"/>
  <c r="O125" i="1"/>
  <c r="O135" i="1"/>
  <c r="O19" i="1"/>
  <c r="O65" i="1"/>
  <c r="O73" i="1"/>
  <c r="O111" i="1"/>
  <c r="O119" i="1"/>
  <c r="O127" i="1"/>
  <c r="O137" i="1"/>
  <c r="O77" i="1"/>
  <c r="O153" i="1"/>
  <c r="O143" i="1"/>
  <c r="O27" i="1"/>
  <c r="O35" i="1"/>
  <c r="O75" i="1"/>
  <c r="O37" i="1"/>
  <c r="O71" i="1"/>
  <c r="O29" i="1"/>
  <c r="O41" i="1"/>
  <c r="O57" i="1"/>
  <c r="O147" i="1"/>
  <c r="O155" i="1"/>
  <c r="O69" i="1"/>
  <c r="O79" i="1"/>
  <c r="O67" i="1"/>
  <c r="O55" i="1"/>
  <c r="O53" i="1"/>
  <c r="O39" i="1"/>
  <c r="O49" i="1"/>
  <c r="O31" i="1"/>
  <c r="O25" i="1"/>
  <c r="O33" i="1"/>
  <c r="O51" i="1"/>
  <c r="O21" i="1" l="1"/>
  <c r="R12" i="1" s="1"/>
  <c r="O149" i="1"/>
  <c r="R140" i="1" s="1"/>
  <c r="O139" i="1"/>
  <c r="R82" i="1" s="1"/>
  <c r="O81" i="1"/>
  <c r="R22" i="1" s="1"/>
  <c r="O157" i="1"/>
  <c r="R150" i="1" s="1"/>
  <c r="O163" i="1" l="1"/>
</calcChain>
</file>

<file path=xl/sharedStrings.xml><?xml version="1.0" encoding="utf-8"?>
<sst xmlns="http://schemas.openxmlformats.org/spreadsheetml/2006/main" count="644" uniqueCount="357">
  <si>
    <t xml:space="preserve"> </t>
  </si>
  <si>
    <t>Plan de Acción por Dependencia</t>
  </si>
  <si>
    <t>CÓDIGO:</t>
  </si>
  <si>
    <t>PLE-FT-15</t>
  </si>
  <si>
    <t>VERSIÓN:</t>
  </si>
  <si>
    <t xml:space="preserve">Instituto Distrital de Gestión de Riesgos y Cambio Climático - IDIGER </t>
  </si>
  <si>
    <t>FECHA DE REVISIÓN:</t>
  </si>
  <si>
    <t xml:space="preserve">INFORMACIÓN GENERAL </t>
  </si>
  <si>
    <t>RESPONSABLE DEL PLAN DE ACCIÓN:</t>
  </si>
  <si>
    <t>Diana Patricia Arévalo Sánchez - Subdirectora de Análisis de Riesgos y Efectos del Cambio Climático</t>
  </si>
  <si>
    <t>DEPENDENCIA RESPONSABLE:</t>
  </si>
  <si>
    <t>PROCESO(S) RELACIONADO(S):</t>
  </si>
  <si>
    <t>Conocimiento del Riesgo y Efectos del Cambio Climático</t>
  </si>
  <si>
    <t>PLAN DE DESARROLLO:</t>
  </si>
  <si>
    <t>"Bogotá Mejor para Todos" 2016 - 2020</t>
  </si>
  <si>
    <t>PROYECTO DE INVERSIÓN:</t>
  </si>
  <si>
    <t>Conocimiento del riesgo y efectos del cambio climático</t>
  </si>
  <si>
    <t>FECHA DE FORMULACIÓN PA</t>
  </si>
  <si>
    <t>PERIODO DE EJECUCIÓN:</t>
  </si>
  <si>
    <t>De Enero 1 a Diciembre 31 de 2019</t>
  </si>
  <si>
    <t>PERIODO DE SEGUIMIENTO:</t>
  </si>
  <si>
    <t>1 de octubre al 31 de diciembre de 2019</t>
  </si>
  <si>
    <t>PLAN DE ACCIÓN: Enero de 2019</t>
  </si>
  <si>
    <t xml:space="preserve">1. COMPONENTE: </t>
  </si>
  <si>
    <t>CARACTERIZACIÓN DE ESCENARIOS DE RIESGO</t>
  </si>
  <si>
    <t>Ponderación</t>
  </si>
  <si>
    <t>Cumplimiento componente</t>
  </si>
  <si>
    <t>META</t>
  </si>
  <si>
    <t>N°</t>
  </si>
  <si>
    <t xml:space="preserve">PRODUCTO </t>
  </si>
  <si>
    <t>FECHA INICIO</t>
  </si>
  <si>
    <t>FECHA FINAL</t>
  </si>
  <si>
    <t>RESPONSABLE</t>
  </si>
  <si>
    <t>INDICADOR</t>
  </si>
  <si>
    <t>AVANCE DEL CUMPLIMIENTO DEL INDICADOR</t>
  </si>
  <si>
    <t>ANALISIS DEL CUMPLIMIENTO DEL INDICADOR</t>
  </si>
  <si>
    <t>MES</t>
  </si>
  <si>
    <t>Ene - Mar</t>
  </si>
  <si>
    <t>Abril-Junio</t>
  </si>
  <si>
    <t>Jul -Sep</t>
  </si>
  <si>
    <t>Oct -Dic</t>
  </si>
  <si>
    <t>Total</t>
  </si>
  <si>
    <t>% de Avance</t>
  </si>
  <si>
    <t xml:space="preserve">Mantener  6 escenarios  actualizados que contribuyan a fortalecer el conocimiento de riesgo y efectos del cambio climático en el Distrito Capital </t>
  </si>
  <si>
    <t>1.1</t>
  </si>
  <si>
    <t xml:space="preserve">Escenarios de Riesgo actualizados acorde con el seguimiento realizado a las dinámicas del riesgo en el D.C. y publicados en la Página WEB (Sísmico, Movimientos en masa, Inundaciones, Aglomeraciones de Público, Tecnológico, Incendios Forestales, Construcciones y de Cambio Climático. </t>
  </si>
  <si>
    <t xml:space="preserve">PE 29 César Peña Pinzón 
Escenarios de Riesgos
PE 23 Juan Manuel Castaño 
 Escenario de Riesgo por Inundación, Avenidas Torrenciales
Contratistas: 
Jane Guerrero
Laura Neira
Lucía Trujillo
Maria Camila Hoyos
Desarrollador TIC 1 - Jaime Sierra </t>
  </si>
  <si>
    <t>N° Caracterizaciones de escenarios de riesgos actualizadas/ N° Caracterizaciones de escenarios de riesgos programadas</t>
  </si>
  <si>
    <t>P</t>
  </si>
  <si>
    <t xml:space="preserve">Los escenarios de riesgo se encuentran actualizados en función de la dinámica de los mismos, donde se ha incluido nueva información proveniente a la estructuración de información estadística relacionada con los instrumentos de gestión de riesgos que genera la Subdirección de Análisis de Riesgos y Efectos del Cambio Climático. De igual modo se amplió la información de cada escenario a través de la elaboración de infografía sobre la formación de la tierra, los continentes y la ciudad de Bogotá que permiten comprender el surgimiento y desarrollo de los diferentes escenarios de riesgo; por otro lado, se elaboraron piezas de comunicación ampliando información de interés en cada escenario. </t>
  </si>
  <si>
    <t>E</t>
  </si>
  <si>
    <t>Hemeroteca virtual de gestión del cambio climático</t>
  </si>
  <si>
    <t>1.2</t>
  </si>
  <si>
    <t>Hemeroteca virtual de gestión del cambio climático en línea y funcionando  con noticias publicadas y previa autorización de El Tiempo.</t>
  </si>
  <si>
    <t>Contratistas: 
Lina Guzmán
 Jane Guerrero
Angela Palacios
Diana Vanegas
Daniela Pinzón
Adriana Puentes</t>
  </si>
  <si>
    <t>% de avance en estructuración, desarrollo y publicación de la Hemeroteca</t>
  </si>
  <si>
    <t>Administrar, actualizar y mantener una hemeroteca de Emergencias de Bogotá</t>
  </si>
  <si>
    <t>1.3</t>
  </si>
  <si>
    <t>Hemeroteca virtual de Emergencias en Bogotá D.C, funcionando con información histórica de Eventos de Emergencia registradas en medios audiovisuales y prensa escrita actualizada a junio de 2019.</t>
  </si>
  <si>
    <t xml:space="preserve">PE 29 Escenarios de Riesgos
Contratista: 
Lina Guzmán </t>
  </si>
  <si>
    <t>% de avance (años) del Medio(s) Audiovisual(es) Autorizado(s) según el total de años disponibles</t>
  </si>
  <si>
    <t xml:space="preserve">Los recursos audiovisuales de los años 2012 a 2016 de la hemeroteca de emergencias están compilados y estructurados. Se encuentran listos para ser publicados, de acuerdo a los permisos del periódico El Tiempo. </t>
  </si>
  <si>
    <t>SUB - TOTAL</t>
  </si>
  <si>
    <t xml:space="preserve">2. COMPONENTE: </t>
  </si>
  <si>
    <t>ANÁLISIS DE RIESGOS</t>
  </si>
  <si>
    <t>Ejecución de estudios, análisis e investigación para estructuración de programas de capacitación y reforzamiento para reducción del riesgo sísmico en vivienda, protección financiera y manejo de emergencias ante sismo.</t>
  </si>
  <si>
    <t>2.1</t>
  </si>
  <si>
    <t>Modelación de escenarios de riesgo sísmico para diseño de productos de reducción y manejo y mantenimiento actualizado de las bases de datos requeridas para modelación de escenarios de riesgo sísmico.</t>
  </si>
  <si>
    <t>4/24/2019</t>
  </si>
  <si>
    <t xml:space="preserve">Contratista: 
Profesional Maria Camila Hoyos </t>
  </si>
  <si>
    <t>% de avance en la simulación de escenarios para estimaciones de riesgo sísmico</t>
  </si>
  <si>
    <t>Se volvió a modelar el escenario probabilista con efectos de sitio dados por la microzonificación y con el archivo de efectos de sitio original. Actualmente se está haciendo revisión de los resultados y revisión de los archivos base - efectos de sitio, modelo de exposición y de vulnerabilidad - para hacer análisis de sensiblidad de variables.</t>
  </si>
  <si>
    <t>2.2</t>
  </si>
  <si>
    <t xml:space="preserve">Definición de nuevos escenarios para diseño de productos de reducción y manejo y definición de criterios técnicos para priorización de zonas y selección de mecanismos de intervención apropiados en cada caso. </t>
  </si>
  <si>
    <t>% de avance en definición de criterios y definición medidas intervención</t>
  </si>
  <si>
    <t>Análisis y ajuste del escenario probabilista para ejercicio de priorización de barrios proyecto de reducción. Definición barrios a intervenir. Revisión de barrios priorizados y cruce con estratificación, suelos de protección y otros. Inicio del proyecto de reducción de vulnerabilidad estructural en vivienda donde se está haciendo acompañamiento y revisión técnica de los productos, siendo parte del comité técnico del proyecto. Acompañamiento en los eventos y actividades del proyecto para adquisición de metodología para implementar en futuras implementaciones. Nueva modelación de daños para priorizar zonas de intervención de la propuesta del proyecto del área de reducción con IDIPRON para capacitación de la comunidad replicando el ejercicio realizado previamente con Build Change. Avance en el análisis de sensibilidad de los diferentes insumos en los resultados del análisis de riesgo sísmico probabilista para calibraciones tanto para ejercicios de reducción correctiva como prospectiva (bonos catástrofe).</t>
  </si>
  <si>
    <t>2.3</t>
  </si>
  <si>
    <t>Convenio para la investigación de metodologías (convencionales y no convencionales) de reforzamiento estructural para vivienda de mampostería.</t>
  </si>
  <si>
    <t>Contratista: 
Profesional Maria Camila Hoyos</t>
  </si>
  <si>
    <t>% de avance en las actividades a realizar</t>
  </si>
  <si>
    <t>Se han adelantado los estudios previos, estudios del sector y la matriz de riesgo. Se recibe oferta por parte de la Asociación Colombiana de Ingeniería Sísmica (AIS). (Se hizo un cambio en el proveedor del servicio pues el anterior no tenía disponibilidad financiera para aportar el 30% en especie que se requería para firmar un convenio de asociación, por lo tanto se debió reiniciar el proceso pre-contractual con uno nuevo). En el mes de diciembre se adelantó todo el proceso precontractual y contractual con la AIS. Ya se tiene acta de inicio del contrato y se está a la espera de la entrega del primer informe de avance con el plan de trabajo definitivo, el cual debe entregarse en el mes de enero de 2020.</t>
  </si>
  <si>
    <t>Actualización del inventario y consolidación de información de edificaciones públicas frente al cumplimiento de la NSR-10</t>
  </si>
  <si>
    <t>2.4</t>
  </si>
  <si>
    <t>Implementación del proyecto de actualización del inventario de edificaciones públicas distritales frente al cumplimiento de la NSR-10.</t>
  </si>
  <si>
    <t>PE 23 - En periodo de prueba fuera de la entidad
Contratista: Profesional María Camila Hoyos</t>
  </si>
  <si>
    <t>% de avance en el inventario de edificaciones públicas distritales</t>
  </si>
  <si>
    <t>Revisión final del aplicativo por parte del Grupo de Riesgo Sísmico. Desarrollo de un manual de usuario para la aplicación. Borrador inicial de la estrategia del plan piloto (interno y externo). Ajustes al aplicativo y a la estrategia luego de presentación en dirección. Invitación inicial a las entidades para participar en el proyecto piloto. Se envía carta con link de la aplicación a SDIS, SED para pruebas e inicio proyecto piloto.</t>
  </si>
  <si>
    <t>Restablecer un grupo de inspección de edificaciones después de un sismo</t>
  </si>
  <si>
    <t>2.5</t>
  </si>
  <si>
    <t>Capacitación de 600 profesionales para el grupo de inspectores de edificaciones después de un sismo</t>
  </si>
  <si>
    <t>Contratista: 
Profesional Maria Camila Hoyos
Universidad Nacional
 (6 meses)</t>
  </si>
  <si>
    <t>Número de profesionales capacitados en inspección de edificaciones</t>
  </si>
  <si>
    <t>2.6</t>
  </si>
  <si>
    <t>Estructuración de activación y comunicación de grupo de ayuda para inspección de edificaciones después de sismo.</t>
  </si>
  <si>
    <t>Contratista: 
Profesional Maria Andrea León</t>
  </si>
  <si>
    <t>% de avance en procedimiento de activación del grupo y programa de comunicación</t>
  </si>
  <si>
    <t>Elaboración de documento base para la actuación del grupo, con referentes de grupos de inspección de otras latitudes. Elaboración de video (demo) de la aplicación para mostrar en el Encuentro de GIE después de sismo. Organización del Encuentro de GIE después de sismo. Proceso contratación impresora carnets. Inicio del proceso de carnetización del grupo de inspección de edificaciones después de sismo. Elaboración de boletines informativos para mantener un canal de comunicación constante con el grupo. Avance en la definición y coordinación de los ejercicios a realizarse con los inspectores para estudiar el procedimiento de dicho grupo.</t>
  </si>
  <si>
    <t>Fortalecimiento e innovación en plataformas informáticas para mejorar y facilitar la comunicación pública del riesgo sísmico</t>
  </si>
  <si>
    <t>2.7</t>
  </si>
  <si>
    <t>Cambios en página escenario de riesgo sísmico y en aplicación de inventario de edificaciones públicas en el cumplimiento de la NSR-10.</t>
  </si>
  <si>
    <t>Contratista: 
Jaime Sierra
Desarrollador TIC 1</t>
  </si>
  <si>
    <t>% de avance en el desarrollo de herramientas web o aplicativos</t>
  </si>
  <si>
    <t xml:space="preserve">Se hizo el desarrollo de la aplicación Inventario de edificaciones públicas  - INRP, está pendiente publicarlo en el banner de la página del IDIGER, porque está en pruebas, por parte de las entidades externas. </t>
  </si>
  <si>
    <t>2.8</t>
  </si>
  <si>
    <t xml:space="preserve">Implementación de bases de datos y módulo para consulta para la información recopilada en la aplicación de inspección de edificios y registros de la RAB. </t>
  </si>
  <si>
    <t>Contratista: 
Julio Vallejo
Desarrollador TIC 2</t>
  </si>
  <si>
    <t>% de avance en la implementación y estructuración de bases de datos requeridas</t>
  </si>
  <si>
    <t>Se realizó la configuración de una máquina virtual con Sistema Operativo CentOS, en el cual se implementó el aplicativo BDRSNC para la organización de los registros sísmicos en la Base de Datos de la RAB. Alistamiento de la información registrada por la RAB durante el periodo 2011-2015 para ajustarla en los formatos requeridos por el aplicativo BDRSNC. Adicionalmente se desarrolló la plataforma en la página web del Grupo de ayuda para la Inspección de Edificaciones después de sismo (GIE) para consulta de la Base de Datos de las inspecciones realizadas por el GIE, una vez se tiene activado el estado de 'evento sísmico' en la APP EDEBOG. Con esta implementación se puede consultar toda la información, en forma organizada, registrada por los inspectores en sus ejercicios.</t>
  </si>
  <si>
    <t>2.9</t>
  </si>
  <si>
    <t>Estudio vulnerabilidad sísmica para el Colegio Los Pinos (SED) en el marco del Convenio Interadministrativo 317 de 2017. IDIGER Reserva - (1)</t>
  </si>
  <si>
    <t>PE 23 Diana Moreno
Contratista: Víctor Barrantes</t>
  </si>
  <si>
    <t>Nº de Estudios y/o diseños ejecutados / Nº de Estudios y/o diseños programados</t>
  </si>
  <si>
    <t>Se recibió la licencia de Curaduría en modalidad de reforzamiento, se terminó el estudio, se procedió al recibo a satisfacción y liquidación respectiva.</t>
  </si>
  <si>
    <t>2.10</t>
  </si>
  <si>
    <t>Estudio detallado de amenaza y riesgo por movimientos en masa y definición de medidas de reducción en el barrio Mirador de la localidad de Ciudad Bolívar en Bogotá, D.C. IDIGER Reserva - (1)</t>
  </si>
  <si>
    <t xml:space="preserve">PE 23 Diana Moreno
Contratista:
Leidy Katherine Rodríguez </t>
  </si>
  <si>
    <t>Con apoyo de la oficina jurídica y en el marco de un posible incumplimiento, se realizó la aprobación y recibo de productos a satisfacción de la consutloría. Se liquidó el contrato de consultoría.</t>
  </si>
  <si>
    <t>2.11</t>
  </si>
  <si>
    <t>Elaboración de estudios y diseños de obras en sitios de intervención prioritaria o de emergencia en la ciudad de Bogotá D.C. FONDIGER 2018 - (5)
Sitios: Arboleda Sur, Fiscala II Fortuna, Divino niño, Delicias del Carmen, Santa Rosita Las Vegas</t>
  </si>
  <si>
    <t>Los productos están recibidos y los contratos se encuentran en revisión de actas de liquidación.</t>
  </si>
  <si>
    <t>2.12</t>
  </si>
  <si>
    <t xml:space="preserve">Estudios y diseños detallados de obras de mitigación en sitios prioritarios de la ciudad de Bogotá D.C </t>
  </si>
  <si>
    <t>Cambiado</t>
  </si>
  <si>
    <t>Ver control de cambios</t>
  </si>
  <si>
    <t>2.13</t>
  </si>
  <si>
    <t>Estudio de amenaza por movimientos en masa y diseño detallado de medidas de reducción en el barrio la Gran Colombia de la localidad San Cristóbal.</t>
  </si>
  <si>
    <t>PE 23 Luis Esteban Montaña 
Contratista
Víctor Barrantes
Leidy Katherine Rodríguez
Myriam Molina</t>
  </si>
  <si>
    <t>2.14</t>
  </si>
  <si>
    <t>Estudio de amenaza y riesgo para el barrio Buenavista de la Localidad Usaquén.</t>
  </si>
  <si>
    <t xml:space="preserve">PE 23 Luis Esteban Montaña 
Contratista: 
Víctor Barrantes
Leidy Katherine Rodríguez
</t>
  </si>
  <si>
    <t>2.15</t>
  </si>
  <si>
    <t>Estudio de Amenaza, Vulnerabilidad y Riesgo por Avenidas Torrenciales para una (1) microcuenca priorizada en el marco del proyecto de actualización del componente de gestión del riesgo para la revisión ordinaria del Plan de Ordenamiento Territorial de Bogotá D.C. – POT. (Quebrada Limas)</t>
  </si>
  <si>
    <t xml:space="preserve">PE 23 Luis Esteban Montaña 
Contratista: 
Maria Carolina Rogelis
Francisco Salas
Alejandra Vélez
Gustavo Fuentes </t>
  </si>
  <si>
    <t>2.16</t>
  </si>
  <si>
    <t>Realizar la revisión y seguimiento de la priorización de sitios de intervención, categorizando en niveles de intervención, tipificando  acciones inmediatas y/o definición de medidas estructurales, así como el análisis integral de la relación entre ocurrencia de eventos e intervención del territorio.</t>
  </si>
  <si>
    <t>PE 23 Diana Moreno
Contratista
Diego Plazas</t>
  </si>
  <si>
    <t>Base Inicial - Prefactibilidad técnica eventos de emergencia - Análisis vs tipificación de medidas de reducción - Visitas a sitios de intervención</t>
  </si>
  <si>
    <t>2.17</t>
  </si>
  <si>
    <t>Apoyo a los procesos informáticos, tecnológicos, administrativos  y operativos realizados por la Oficina TIC.</t>
  </si>
  <si>
    <t>Oficina TIC</t>
  </si>
  <si>
    <t>Recursos ejecutados / Recursos programados</t>
  </si>
  <si>
    <t xml:space="preserve"> Emitir 12 documentos técnicos de amenaza y/o riesgo  a través de conceptos  y/o diagnósticos técnicos </t>
  </si>
  <si>
    <t>2.18</t>
  </si>
  <si>
    <t>Conceptos técnicos para trámite de planes parciales solicitados por la Secretaría Distrital del Planeación.</t>
  </si>
  <si>
    <t>PE 23 Alejandra Baquero López
Contratistas: 
Consuelo Sánchez
Daniel Bermúdez</t>
  </si>
  <si>
    <t xml:space="preserve">Conceptos técnicos para planificación territorial elaborados / Conceptos técnicos para planificación territorial programados 
</t>
  </si>
  <si>
    <t xml:space="preserve"> Emitir 80 documentos técnicos de amenaza y/o riesgo  a través de conceptos  y/o diagnósticos técnicos </t>
  </si>
  <si>
    <t>2.19</t>
  </si>
  <si>
    <t>Conceptos técnicos para legalización y regularización de barrios solicitados por la Secretaría Distrital del Hábitat</t>
  </si>
  <si>
    <t>PE 23 Luis Montañez 
PE 23 Gustavo Palomino
Contratistas: 
César Peña
Paula Rodríguez 
Valeria Cardona 
Cindy Páez
Equipo conceptos (12)</t>
  </si>
  <si>
    <t xml:space="preserve"> Emitir 33 documentos técnicos de amenaza y/o riesgo  a través de conceptos  y/o diagnósticos técnicos.</t>
  </si>
  <si>
    <t>2.20</t>
  </si>
  <si>
    <t>Conceptos técnicos de verificación del cumplimiento de los términos de referencia establecidos en la Resolución 227 de 2006, en los estudios detallados de amenaza y riesgo para obtención de licencias de urbanización en zonas de amenaza media y alta por movimientos en masa.</t>
  </si>
  <si>
    <t>PE 23 Rafael Prieto 
Contratistas:
Johana Rozo
Faver Sánchez
AA Magdalena Coronado</t>
  </si>
  <si>
    <t>Se emitieron cuarenta y tres (43) conceptos técnicos de revisión de estudios detallados de amenaza y riesgo por movimiento en masa, en el marco de cumplimiento del Artículo 141 del Decreto 190 de 2004 y la Resolución 227 de 2006, para el trámite de expedición de licencias de urbanización, que corresponden a veinticuatro (24) proyectos localizados en las localidades de Usaquén, Chapinero, San Cristóbal, Usme, Suba, Rafael Uribe Uribe y Ciudad Bolívar, con un área estudiada aproximada de 208,23 hectáreas.</t>
  </si>
  <si>
    <t>Actualización del inventario de predios en alto riesgo no mitigable y alta amenaza no urbanizable y migración de la información a la plataforma de gestión predial del IDIGER</t>
  </si>
  <si>
    <t>2.21</t>
  </si>
  <si>
    <t>Base de datos geográfica actualizada  con el inventario de predios en alto riesgo no mitigable, alta amenaza no urbanizable  y predios en alto riesgo, como insumo para la actualización de suelos de protección por riesgo y la plataforma de gestión predial del IDIGER.</t>
  </si>
  <si>
    <t>PE - 23 Mónica Gamba 
Contratistas:
Claudia Naranjo
Camilo Carrillo
Jesús Rojas</t>
  </si>
  <si>
    <t xml:space="preserve">Nº de Registros geográficos actualizados / Nº de registros geográficos a actualizar programados </t>
  </si>
  <si>
    <t>Elaborar 3300 Certificaciones amenaza y/o riesgo</t>
  </si>
  <si>
    <t>2.22</t>
  </si>
  <si>
    <t>Documentos de certificaciones de amenaza y/o riesgo para  áreas especificas, inmuebles o viviendas y conceptos técnicos de riesgo para proyectos de inversión pública en el Distrito Capital</t>
  </si>
  <si>
    <t>PE 29 Claudio Hozman 
Contratistas:
María Andrea León
José Felipe Castro
Jairo Andrés Naranjo 
Apoyo: Andrés Canti
AA María del Pilar Prieto</t>
  </si>
  <si>
    <t>Nº Certificaciones de amenaza y/o riesgo elaboradas  / Nº Certificaciones de amenaza y/o riesgo solicitadas</t>
  </si>
  <si>
    <t>2.23</t>
  </si>
  <si>
    <t>Implementación de un aplicativo, que permita automatizar  el proceso de consulta de antecedentes para la emisión de certificaciones de riesgo.</t>
  </si>
  <si>
    <t>PE - 29 Claudio Hozman  
Contratista:
Jaime Sierra
 Desarrollador 1 TIC</t>
  </si>
  <si>
    <t xml:space="preserve"> Nº certificaciones emitidas en el tiempo oportuno  / Total de solicitudes radicadas </t>
  </si>
  <si>
    <t xml:space="preserve"> Emitir 70 documentos técnicos de amenaza y/o riesgo  a través de conceptos  y/o diagnósticos técnicos </t>
  </si>
  <si>
    <t>2.24</t>
  </si>
  <si>
    <t>Conceptos técnicos de amenaza ruina</t>
  </si>
  <si>
    <t>PE - 29 Claudio Hozman  
Contratista
Carlos Chavarro</t>
  </si>
  <si>
    <t xml:space="preserve">Nº de Conceptos Técnicos de Amenaza Ruina emitidos / Nº de Conceptos Técnicos solicitados </t>
  </si>
  <si>
    <t xml:space="preserve"> Emitir 945 documentos técnicos de amenaza y/o riesgo  a través de conceptos  y/o diagnósticos técnicos.</t>
  </si>
  <si>
    <t>2.25</t>
  </si>
  <si>
    <t xml:space="preserve">Diagnóstico técnicos  por solicitud de comunidad y/o  entidades del Distrito. </t>
  </si>
  <si>
    <t>Nº de Diagnósticos técnicos emitidos / Nº de Diagnósticos técnicos solicitados</t>
  </si>
  <si>
    <t>2.26</t>
  </si>
  <si>
    <t xml:space="preserve">Diagnósticos técnicos asociado a eventos reportados por emergencia. </t>
  </si>
  <si>
    <t>Estructuración de información geográfica por capa.</t>
  </si>
  <si>
    <t>2.27</t>
  </si>
  <si>
    <t>Estructuración de 5 instrumentos (Conceptos de planes parciales, Diagnósticos, Obras, Estudios, Reasentamiento (para este caso depuración cartográfica y alfanumérica de la capa existente).</t>
  </si>
  <si>
    <t>PU 12 Julio Gutiérrez
PU 8 Milena Clavijo
Contratistas:
Coordinador PE
Piedad Camargo
Nini Johana Marin</t>
  </si>
  <si>
    <t>Instrumentos estructurados / Instrumentos planeados a estructurar</t>
  </si>
  <si>
    <t>Avance  de estructuración de información geográfica con un avance del 100% para 3 instrumentos (Conceptos Técnicos Legalización, Diagnósticos Técnicos y Conceptos Técnicos de Planes Parciales).
Avance de 100% de estructuración de información geográfica de 5 instrumentos (Avenidas torrenciales, Inundaciones, Alto riesgo no mitigable y Alta amenaza no urbanizable). Actualización de información correspondiente al POT para centros poblados 100%.</t>
  </si>
  <si>
    <t>Gestión servicios geográficos</t>
  </si>
  <si>
    <t>2.28</t>
  </si>
  <si>
    <t>Publicación de servicios WMS mapas normativos.</t>
  </si>
  <si>
    <t xml:space="preserve">Servicios Web geográficos publicados / servicios  Web geográficos programados </t>
  </si>
  <si>
    <t>Diseño y realización de encuesta de levantamiento de requerimientos de usuarios internos del SIG Predial, Compilación de resultados obtenidos en encuesta y determinación de prioridades a corto y mediano plazo, Actualización y organización de las capas de conceptos técnicos en el SIG Predial. Organización del sitio web Sitios Propensos a deslizamientos por lluvias. Publicación de servicios WMS y WFS a través de la Infraestructura de Datos Espaciales del Distrito Capital (IDECA) 100%.</t>
  </si>
  <si>
    <t xml:space="preserve">3. COMPONENTE: </t>
  </si>
  <si>
    <t>MONITOREO DE RIESGOS Y SISTEMA DE ALERTA</t>
  </si>
  <si>
    <t>Seguimiento y merjoramiento del Sistema de Alerta de Bogotá en las temáticas meteorológicas, hidrológicas y geotécnicas.</t>
  </si>
  <si>
    <t>3.1</t>
  </si>
  <si>
    <t>Adquirir 8 cámaras de video para el monitoreo en tiempo real de sectores en condición de riesgo por inundación y deslizamiento en la ciudad de Bogotá.</t>
  </si>
  <si>
    <t>3.2</t>
  </si>
  <si>
    <t>Instalación de 7 estructuras para el soporte de los sensores de nivel de las estaciones hidrológicas actualmente en operación sobre el río Tunjuelo, Chiguaza y Limas.</t>
  </si>
  <si>
    <t>PE 29 Luis Antonio Jaramillo
Contratista: 
Guillermo Olaya</t>
  </si>
  <si>
    <t xml:space="preserve">Nº de estructuras instaladas / Nº de estructuras programada </t>
  </si>
  <si>
    <t>3.3</t>
  </si>
  <si>
    <t>Reposición de 30 pluviómetros que incluyan corrección por intensidad para mejorar la precision del dato registrado.</t>
  </si>
  <si>
    <t>N° de pluviómetros repuestos / N° de pluviómetros programados</t>
  </si>
  <si>
    <t>3.4</t>
  </si>
  <si>
    <t>Instalación de 8 estaciones pluviométricas completas y 5 estaciones hidrológicas completas (adquiridas mediante contratos 278 y 293 de 2018)</t>
  </si>
  <si>
    <t>N° de estaciones instaladas / N° de estaciones programadas</t>
  </si>
  <si>
    <t>3.5</t>
  </si>
  <si>
    <t>Traslado del radar meteorológico</t>
  </si>
  <si>
    <t xml:space="preserve"> PU Ivan Bautista
PE 29 Luis Antonio Jaramillo
Contratista: 
Yuddy Carolina Ramírez</t>
  </si>
  <si>
    <t>Radar meteorológico trasladado</t>
  </si>
  <si>
    <t>3.6</t>
  </si>
  <si>
    <t>Adquisición de 7 estaciones pluviómetricas para el fortalecimiento de la red hidrometeorológica que administra el IDIGER.</t>
  </si>
  <si>
    <t>3.7</t>
  </si>
  <si>
    <t>Adquisición de 4 estaciones hidrológicas para el fortalecimiento de la red hidrometeorológica que administra el IDIGER.</t>
  </si>
  <si>
    <t>3.8</t>
  </si>
  <si>
    <t>Adquisición de 5 estaciones meteorológicas compactas para el fortalecimiento de la red hidrometeorológica que administra el IDIGER.</t>
  </si>
  <si>
    <t>3.9</t>
  </si>
  <si>
    <t>Adquisición de 20 Datalogger  y 14 antenas para el fortalecimiento de las comunicaciones de la red hidrometeorológica que administra el IDIGER.</t>
  </si>
  <si>
    <t>N° de estaciones adquiridas / N° de estaciones programadas</t>
  </si>
  <si>
    <t>3.10</t>
  </si>
  <si>
    <t xml:space="preserve">Adquisición de 14 radiosmodem teledesign, referencia ts4000, para apoyar el fortalecimiento del sistema de comunicaciones de la red hidrometeorológica que administra el IDIGER. </t>
  </si>
  <si>
    <t>N° de radios adquiridos / N° de radios programados</t>
  </si>
  <si>
    <t>3.11</t>
  </si>
  <si>
    <t>Modernización tecnológica de la Red de Acelerógrafos de Bogotá mediante la adquisición de 7 nuevos equipos de movimiento fuerte y 1 acelerógrafo de profundidad.</t>
  </si>
  <si>
    <t>3.12</t>
  </si>
  <si>
    <t>Pronóstico del tiempo
Visualización online en tiempo real.</t>
  </si>
  <si>
    <t>PE 29 Luis Antonio Jaramillo
 Convenio IDIGER-IDEAM 225</t>
  </si>
  <si>
    <t>Productos visualizados en página web / Productos programados para se visualizados</t>
  </si>
  <si>
    <t>3.13</t>
  </si>
  <si>
    <t>Estado de nubosidad relacionada con precipitaciones
Monitoreo en tiempo real del radar meteorológico y generación de productos derivados de sus registros.</t>
  </si>
  <si>
    <t>Se continua publicando el estado de nubosidad relacionada con precipitaciones y monitoreo en tiempo real del radar meteorológico en la página SAB.</t>
  </si>
  <si>
    <t>3.14</t>
  </si>
  <si>
    <t>Lluvias en tiempo real.
Desarrollos informáticos para mejorar la publicación de información a través de la página Web del Sistema de Alerta de Bogotá.</t>
  </si>
  <si>
    <t xml:space="preserve">PE 29 Luis Antonio Jaramillo
Contratista: 
PE Hidráulico
Carolina Castañeda
</t>
  </si>
  <si>
    <t>3.15</t>
  </si>
  <si>
    <t>Lluvia diaria y acumulada últimos días.
1. Generación de mapas de lluvia y emisión de reportes de alerta.
2. Monitoreo de la red hidrometeorológica del IDIGER y generación de productos derivados de sus registros.
3. Elaboración de insumos técnicos para planes de contingencias y solicitudes diversas remitidas al IDIGER).</t>
  </si>
  <si>
    <t>3.16</t>
  </si>
  <si>
    <t>Sitios propensos a deslizamientos por lluvias
(1. Definición de umbrales relación lluvia deslizamiento.
2. Publicacion de reportes diarios derivados del monitoreo, de acuerdo con las temporadas de lluvia existentes en la ciudad).</t>
  </si>
  <si>
    <t xml:space="preserve">PE 29 Luis Antonio Jaramillo
Contratistas:
PU Geólogo Mario Palomino </t>
  </si>
  <si>
    <t>3.17</t>
  </si>
  <si>
    <t>Niveles de Cauces
Definición y validación de umbrales de desbordamiento para las nuevas estaciones hidrológicas adquiridas por el IDIGER.</t>
  </si>
  <si>
    <t>PE 29 Luis Antonio Jaramillo
Contratistas: 
PE Hidráulico
Carolina Castañeda
Desarrollador TIC - Leonardo Montes</t>
  </si>
  <si>
    <t>3.18</t>
  </si>
  <si>
    <t>Rios y quebradas propensos a crecientes torrenciales
Publicación de información a través del convenio actualmente en desarrollo con la UNISALLE.</t>
  </si>
  <si>
    <t>El convenio con la Universidad de La Salle finalizó el día 27 de julio de 2019; dentro de los productos generados se encuentra la página WEB que permite capturar los datos de una red de sensores inteligentes que integran los equipos de medida convencional con el modelo matemático de la cuenca para poder alertar mediante inteligencia artificial (Sistema FUZZY-LOGIC) avenidas torrenciales en la cuenca de Fucha.</t>
  </si>
  <si>
    <t>3.19</t>
  </si>
  <si>
    <t>Áreas propensas a incendios de la cobertura vegetal</t>
  </si>
  <si>
    <t>PE 29 Luis Antonio Jaramillo
PE 23 Carlos Gómez</t>
  </si>
  <si>
    <t>3.20</t>
  </si>
  <si>
    <t>Monitoreo de tormentas eléctricas
Visualización online en tiempo real.</t>
  </si>
  <si>
    <t>PE 29 Luis Antonio Jaramillo
Contratistas: 
Desarrollador TIC - Leonardo Montes</t>
  </si>
  <si>
    <t>3.21</t>
  </si>
  <si>
    <t>Ultimo sismo registrado por IDIGER
1. Generación de reportes sísmicos con base en la información generada por la Red de Acelerógrafos del IDIGER.
2. Monitoreo en tiempo real sobre la sismicidad registrada por la red de acelerógrafos del IDIGER
3. Generación automática de mapas de intensidad</t>
  </si>
  <si>
    <t>Contratista: 
Carlos Lozano 
TIC: 
Jorge Neira
José Vicente Zubieta</t>
  </si>
  <si>
    <t>Se ha migrado la información de 18 de las 29 estaciones a SEISCOMP, con el objetivo de tener los registros en tiempo real. Se empezó con los tests para poder desarrollar el código que permita generar el mapa de registro de aceleraciones máximas en cada estación automáticamente.</t>
  </si>
  <si>
    <t>3.22</t>
  </si>
  <si>
    <t>Poner en operación el módulo automático para estimación de daños por sismo</t>
  </si>
  <si>
    <t>Módulo operando / Módulo programado</t>
  </si>
  <si>
    <t>Se están realizando las pruebas con el programa LISA para eventos registrados en roca. Se está estudiando la posibilidad de poder combinar la información que genera LISA al propagar las señales desde roca con las que realmente registra la RAB a nivel de suelo.</t>
  </si>
  <si>
    <t>3.23</t>
  </si>
  <si>
    <t>Desarrollo de consulta experta para descarga de información a través de la página del web del SAB</t>
  </si>
  <si>
    <t>PE 29 Luis Antonio Jaramillo
Contratistas: 
Carlos Lozano
 Leonardo Montes
Carolina Castañeda</t>
  </si>
  <si>
    <t>Desarrollo web ejecutado / Desarrollo web programAdo</t>
  </si>
  <si>
    <t>3.24</t>
  </si>
  <si>
    <t xml:space="preserve">Recursos para apoyo logístico, técnico administrativo. </t>
  </si>
  <si>
    <t>Subdirección Corporativa y Asuntos Disciplinarios 
Contratista: Marcela Parra</t>
  </si>
  <si>
    <t>3.25</t>
  </si>
  <si>
    <t>Apoyo a los procesos informáticos, tecnológicos, administrativos  y operativos realizados por la Oficina TIC en torno al SAB.</t>
  </si>
  <si>
    <t xml:space="preserve">Recursos ejecutados / Recursos programados </t>
  </si>
  <si>
    <t>3.26</t>
  </si>
  <si>
    <t>Procesos de actualización y optimización de los sistemas de comunicación por la Oficina TIC en torno al SAB</t>
  </si>
  <si>
    <t>Decisiones previas para la respuestas</t>
  </si>
  <si>
    <t>3.27</t>
  </si>
  <si>
    <t>Revisión y actualización de procedimientos relacionados con el SAB de acuerdo con las responsabilidades establecidas para cada Subdirección</t>
  </si>
  <si>
    <t>PE 29 Subdireccion de Manejo de Emergencias y Desastres 
PE 29 Luis Antonio Jaramillo</t>
  </si>
  <si>
    <t>Procedimiento revisado y actualizado/ Procedimiento revisado y actualizado programado</t>
  </si>
  <si>
    <t xml:space="preserve">4. COMPONENTE: </t>
  </si>
  <si>
    <t xml:space="preserve">GESTION DE PROCESOS </t>
  </si>
  <si>
    <t>Ejecutar el 100% de la programación del plan de acción de la vigencia con respecto a la implementación del MIPG</t>
  </si>
  <si>
    <t>4.1</t>
  </si>
  <si>
    <t>Matriz de riesgos monitoreada cada 4 meses</t>
  </si>
  <si>
    <t>5 PE 29
13 PE 23
1 PU 12 
Subdirectora 
Contratista : Lucía Trujillo</t>
  </si>
  <si>
    <t>N° de reportes realizados / N° reportes programados</t>
  </si>
  <si>
    <t>4.2</t>
  </si>
  <si>
    <t xml:space="preserve">Implementar la política de racionalización de trámites </t>
  </si>
  <si>
    <t>Una política implementada / Una política programada</t>
  </si>
  <si>
    <t>4.3</t>
  </si>
  <si>
    <t xml:space="preserve">Reporte Trimestral de indicadores de proceso </t>
  </si>
  <si>
    <t xml:space="preserve">5. COMPONENTE: </t>
  </si>
  <si>
    <t>GESTION DE FINANCIERA</t>
  </si>
  <si>
    <t>Realizar seguimiento presupuestal a cargo de la SARECC</t>
  </si>
  <si>
    <t>5.1</t>
  </si>
  <si>
    <t>Ejecución de reserva presupuestal programada.</t>
  </si>
  <si>
    <t>5 PE 29
13 PE 23 
Subdirectora 
Contratista : Lucía Trujillo</t>
  </si>
  <si>
    <t>Presupuesto ejecutado / Presupuesto programado</t>
  </si>
  <si>
    <t>5.2</t>
  </si>
  <si>
    <t>Ejecución de pasivo exigible</t>
  </si>
  <si>
    <t>Presupuesto ejecutado / Total del Presupuesto en pasivo</t>
  </si>
  <si>
    <t xml:space="preserve">El pasivo exigible se canceló el 23 de marzo de 2019. </t>
  </si>
  <si>
    <t>Total Programado</t>
  </si>
  <si>
    <t>Total % Avance del Plan de Acción</t>
  </si>
  <si>
    <t>CONTROL DE CAMBIOS DEL PLAN DE ACCIÓN</t>
  </si>
  <si>
    <t>FECHA DE SOLICITUD</t>
  </si>
  <si>
    <t>JUSTIFICACION DEL CAMBIO</t>
  </si>
  <si>
    <t>Se ajusta el número de capacitados, dado que se redujo el presupuesto para la contratación del convenio con la Universidad. 
Se reduce de 1000 a 600 profesionales para el grupo de inspectores de edificaciones después de un sismo.</t>
  </si>
  <si>
    <t xml:space="preserve">Se debe eliminar, teniendo en cuenta que se deben priorizar los recursos FONDIGER, este proceso no se llevará a cabo. </t>
  </si>
  <si>
    <t xml:space="preserve">Debido a la orden judicial de primera instancia acción popular N°  2016-00177-00 se procede a cambiar estudio Quebrada La Chorrera por el estudio de amenaza y riesgo para el barrio Buenavista de la localidad Usaquén. </t>
  </si>
  <si>
    <t xml:space="preserve">Teniendo en cuenta que se deben priorizar los recursos FONDIGER, se programó solamente una microcuenca. </t>
  </si>
  <si>
    <t>Teniendo en cuenta que se incluyeron nuevos procesos de TIC, el porcentaje de avance disminuye con respecto del primer trimestre.</t>
  </si>
  <si>
    <t>De acuerdo con las necesidades de la entidad, se requiere ajustar el producto teniendo en cuenta que la meta es: Actualización del inventario de predios en alto riesgo no mitigable y alta amenaza no urbanizable y migración de la información a la plataforma de gestión predial del IDIGER.</t>
  </si>
  <si>
    <t>Se solicita eliminar el producto, en razón a recientes necesidades de recursos, se requiere reasignar el presupuesto.</t>
  </si>
  <si>
    <t xml:space="preserve">Se ajustó el número de las adquisiciones de acuerdo a la optimización de nuevos diseños realizados por los avances tecnológicos.  </t>
  </si>
  <si>
    <t xml:space="preserve">Se elimina este producto con el fin de fortalecer el sistema de comunicaciones de la red RHB y RAB, por lo tanto se requiere reasignar los recursos. </t>
  </si>
  <si>
    <t>Teniendo en cuenta que el producto esta repetido se debe eliminar del plan de acción.</t>
  </si>
  <si>
    <t>Diseño e Implementación de un aplicativo, que permita automatizar el proceso de consulta de antecedentes para la emisión de certificaciones de riesgo.</t>
  </si>
  <si>
    <t xml:space="preserve">El cambio del porcentaje de ejecución obedece a que la implementación del aplicativo es la fase final de todo el proceso. En primera instancia se requiere diseñar el aplicativo considerando todos los aspectos y variable que implica emitir automáticamente certificaciones de riesgo, y una vez se tenga, se debe validar mediante pruebas, para poder finalmente emitir certificaciones de manera automática. </t>
  </si>
  <si>
    <t xml:space="preserve">Se elimina este producto, dado que el proceso fue suspendido y se contrató un proceso por mínima cuantía para cubrir las necesidades puntuales de la entidad. </t>
  </si>
  <si>
    <t>Se realizó la contratación e inicio de la consultoría e interventoría del Estudio de Planteamiento y evaluación de alternativas de mitigación del riesgo para el barrio la Gran Colombia de la localidad San Cristóbal. Se tiene como fecha de finalización febrero 24 de 2020.</t>
  </si>
  <si>
    <t xml:space="preserve">Formulación e inicio de etapa precontractual de consultoría e interventoría del Estudio detallado de amenaza y riesgo por movimientos en masa y alternativas de mitigación para el polígono de interés del barrio Buenavista de la localidad de Usaquén. Se tiene como fecha de finalización mayo de 2020. </t>
  </si>
  <si>
    <t>Se emitieron quince (15) conceptos técnicos para planes parciales en las localidades de Usaquén, Ciudad Bolívar, San Cristóbal, Usme, Rafael Uribe Uribe, Puente Aranda y Bosa, con lo cual se contribuye a la viabilización que debe realizar la Secretaria Distrital de Planeación, para el desarrollo urbanístico de 587,80 hectáreas.</t>
  </si>
  <si>
    <t xml:space="preserve">Se emitieron 359 diagnósticos técnicos asociados a la atención de emergencias. De los diagnósticos emitidos 241 son de tipo estructural y 118 son por movimientos en masa. </t>
  </si>
  <si>
    <t xml:space="preserve">Se emitieron 921 diagnósticos técnicos asociados a las solicitudes radicadas por la comunidad y entidades del Distrito y 3 apoyo institucional.  De los diagnósticos emitidos 742 son de tipo estructural y 182 son por movimientos en masa. </t>
  </si>
  <si>
    <t>Se emitieron 3516 Certificaciones de Amenaza y/o Riesgo, el mayor número  corresponde a solicitudes de particulares para licencias de construcción, instalación de servicios públicos domiciliarios, subsidios, enajenaciones, hipotecas, entre otros,  le sigue en orden los Juzgados que realizan solicitudes para procesos de pertenencia, están las Curadurías quienes realizan solicitudes para Licencias de Construcción, las firmas de ingeniería que solicitan certificaciones para el desarrollo de estudios, diseños u obras, (corresponden al mayor número de predios de consulta). Las Secretarías Distritales y otras entidades del Distrito como Catastro y Caja de Vivienda Popular, realizaron solicitudes, las Inspecciones de Policía para conocer si los predios están en zonas de alto Riesgo No Mitigable,  y las Alcaldías Locales.</t>
  </si>
  <si>
    <t>A partir de los ajustes realizados al aplicativo de certificación de riesgos se cumplió con lo solicitado, se encontró lo siguiente:
Aunque la certificación se emite de manera automática para cualquier predio de Bogotá, se debe realizar una revisión previa a la emisión del documento definitivo, ya que, la georeferenciación se hace de manera aproximada, no exacta, además en algunos sectores de la ciudad no se cuenta con información digital confiable, lo cual obliga a que previo a la emisión de una certificación se realice una verificación por parte del responsable.
En el mes de enero de 2020 se harán las pruebas definitivas.</t>
  </si>
  <si>
    <t>El producto se está desarrollando a través del contrato 432 tiene vigencia hasta el 20 de febrero de 2020. Se realizó apiques en las estaciones de Kennedy e Independencia, se hizo estudio de suelos, resultando necesario hacer un diseño de cimiento para la estación Kennedy. Se fundió el cimiento para la instalación del poste de concreto en la estacion Kennedy.
Se hincaron los postes y se instaló los brazos soporte para los sensores de nivel en las estaciones San Francisco sobre la quebrada Limas, Kennedy e Independencia sobre el Tunjuelito.</t>
  </si>
  <si>
    <t>*  Se realizaron visitas a los sitios prorizados segun criterio IDEAM,con la compañia del grupo de pronósticos según convenio 225-2019.  
*   Actividades de planificación del proyecto para su desarrollo pertinente: Justificación del traslado, Revisión de bibliografía sobre radares meteorológicos su operación y aplicaciones, La actualización del cuadro comparativo de las características de cada lugar visitado, con el objetivo de facilitar la evaluacion las cuales tienen mejores condiciones para ser seleccionados. 
* El cálculo preliminar de la altura de formación de nubes en Bogotá. 
* Generación de cruces cartográficos para determinar zonas que no son de interés por condiciones topográficas, ambientales o de planificación territorial y desarrollo. 
*  Seguimiento del proyecto Cantabria de Amarillo, sobre la Av. 26, para revisar el avance de obra y modelación del haz del radar para determinar obstrucciones con todos los ángulos de operación actual.   
* Revision de condiciones en cada sitio vistado, Modelando del haz del radar para determinar obstrucciones.
* Se genera por parte del experto meteorólogo, documento sobre la climatología de Bogotá, quien socializa producto final para el equipo de SAB. 
* Se elaboran perfiles sobre el área de interés entre los 20km y 15Km de distancia medidos desde el perímetro de Bogotá al occidente. La franja cuenta con definida 5 Km de ancho, y se realiza labor de identificación de sitios que podría ser sujetos a visitas para ver su pertinencia como lugar de posible traslado. 
* Se elaboran diapositivas para presentar los avances de todo el proyecto durante el 2019.
* Se realiza reunión con el IDEAM en la que presentan la actualización del diagnóstico sobre el funcionamiento y operación del radar meteorológico del IDIGER.</t>
  </si>
  <si>
    <t>Se encuentra en revisión del área jurídica, debido a que la firma ACERTA SAS manifiesta la intención de no continuar con el proceso, mediante el radicado 2019ER24095.</t>
  </si>
  <si>
    <t>Adquisición de 20 Datalogger y 14 antenas para el fortalecimiento de las comunicaciones de la red hidrometeorológica que administra el IDIGER.</t>
  </si>
  <si>
    <t xml:space="preserve">Se realizó la actualización de 30 estaciones con la instalación pluviómetros de corrección por intensidad, en estaciones ya instaladas, en almacén se cuentan con dos equipos de back up. </t>
  </si>
  <si>
    <t>El contrato se adjudicó el 2 de diciembre de 2019 y se encuentra en la fase de perfeccionamiento.</t>
  </si>
  <si>
    <t>Se ha venido monitoreando las precipitaciones en tiempo real que se presentan en la ciudad, publicando esta información en la página web www.sire.gov.co/web/sab 
Los registros de precipitación de las estaciones del IDIGER se vienen almacenando en un espacio destinado para tal fin por parte de la entidad.</t>
  </si>
  <si>
    <t>Se ha venido publicando la información de niveles de los cauces monitoreados por el IDIGER, los cuales se pueden visualizar a través de la página web www.sire.gov.co/web/sab. 
Se está construyendo los perfiles en la plantilla de SAB de las 5 nuevas estaciones hidrológicas sobre el Canal Córdoba, Canal Salitre Rio Fucha y rio Tunjuelo basado en las carteras topográficas.</t>
  </si>
  <si>
    <t>Se automatizó la generación del reporte de lluvia acumulada diaria y la generación de las gráficas de precipitación total mensual publicadas en el producto Lluvia diaria y acumulada últimos días, información que puede ser consultada a través de la página web www.sire.gov.co/web/sab.
Los reportes se vienen almacenando en un espacio destinado para tal fin parte de la entidad.</t>
  </si>
  <si>
    <t xml:space="preserve">Se continuo con la generación de los informes y descarga libre de los registros de lluvia de las estaciones que conforma el SAB.
el boletín de acumulados de descargas eléctricas del día anterior y el acumulado de día de hoy que se actualiza cada 15 minutos, los cuales son publicados a través de la página del Sistema de Alerta de Bogotá (SAB). https://www.sire.gov.co/web/sab. </t>
  </si>
  <si>
    <t>Se ha venido publicando información relacionada con la temperatura máxima registrada en la ciudad que puede influir en la generación de condiciones de riesgo por incendios forestales; y los dias sin lluvias en los ultimos 7 dias. Se generó la actualización de la página de incendios (Actualización del mapa de temperatura y dinamismo en la cobertura de amenaza por incendios). Información que se puede visualizar a través de la página web: www.sire.gov.co/web/sab</t>
  </si>
  <si>
    <t>Se realizó el monitoreo y el seguimiento del cuarto trimeste de 2019 de la matriz de riesgos.</t>
  </si>
  <si>
    <t xml:space="preserve">A 31 de diciembre de 2019 se giraron $851.414.844.oo, que corresponden al 100% de las reservas. </t>
  </si>
  <si>
    <t>Se realizó el seguimiento de los indicadores a cargo de la SARECC,  con corte diciembre de 2019.</t>
  </si>
  <si>
    <t>Durante este periodo se hizo entrega de la metodología para la realización de monitoreos de campo, de igual manera se entregó la metodologia para la priorización y depuración de polígonos de sitios propensos a deslizamientos. Se realiza la visualización a través de la página web www.sire.gov.co/web/sab de los sitios donde se presentaron movimientos en masa durante las temporadas de lluvias de 2018 y el 2019.</t>
  </si>
  <si>
    <t>En el marco del Convenio con el IDEAM se continuo con la generación del boletín de descargas eléctricas, en el cual se visualiza el acumulado del día anterior y los que se han presentado hasta la hora del día presente, este boletin se actualiza cada 15 minutos, los cuales son publicados a través de la página del Sistema de Alerta de Bogotá (SAB). https://www.sire.gov.co/web/sab. .</t>
  </si>
  <si>
    <t xml:space="preserve">En el marco del convenio con el IDEAM, se han generado los reportes diarios del pronóstico del tiempo con dos boletines, uno en la mañana y otro en la tarde,  los cuales son publicados a través de la página del Sistema de Alerta de Bogotá (SAB). https://www.sire.gov.co/web/sab. </t>
  </si>
  <si>
    <t xml:space="preserve">La hemeroteca de cambio climático, se encuentra estructurada con información actualizada desde 1990 hasta 2019. Actualmente y bajo los permisos del periódico El Tiempo, se publicaron las noticias correspondientes al periodo comprendido entre el 01 de enero de 1990 hasta el 31 de Julio de 2019. Se está a la espera de los permisos para publicar las noticias correspondientes al periodo de agosto a diciembre de 2019. </t>
  </si>
  <si>
    <t>Cursos de capacitación y actualización completos para el semestre 2019-1. Se capacitaron 219 inspectores y se actualizaron 49, para un total de 268 inspectores nuevos certificados. Se han completado 10 cursos de capacitación y 4 de actualización. Entre el mes de noviembre y diciembre de 2019 se adelantó todo el proceso precontractual y contractual con la Universidad Nacional para los nuevos cursos a realizar durante el primer semestre del año 2020. Ya se tiene acta de inicio del contrato y se está a la espera de la entrega del primer informe de avance con el cronograma de los cursos, el cual debe entregarse en el mes de enero de 2020.</t>
  </si>
  <si>
    <t>Se completaron las 14 fichas de prefactibilidad técnica, se generó la tipificación de medidas de intervención a partir del análisis de los eventos de emergencia del primer semestre de 2019 y se generó una base de estado de sitios de intervención para 4 localidades de ladera. No se completó el producto por terminación anticipada de contrato de prestación de servicios.</t>
  </si>
  <si>
    <t xml:space="preserve">La evaluación detallada de amenaza y riesgo por avenidas torrenciales de la cuenca de la quebrada Limas, ha desarrollado la búsqueda de antecedentes, visitas de campo, selección de metodologías de análisis, análisis hidrológico, modelos hidrológicos, mapas de coberturas, inventarios de procesos de remoción en masa, evaluación de susceptibilidad geomorfológica, geotécnica e hidráulica, actualmente se encuentran analizando la vulnerabilidad estructural de las edificaciones presentes en el área de influencia de la quebrada. Para este proyecto se realizó la contratación de los estudios topo batimétricos, así como la prospección geotécnica y ensayos de laboratorio del área de estudio. Se tiene como fecha de finalización febrero 28 de 2020. </t>
  </si>
  <si>
    <t xml:space="preserve">La mejora continua en los aplicativos informáticos como SAB, Escenarios de riesgos y Gestión predial y las bases de datos de los mismos, fortalece las relaciones con la ciudadanía debido a que la entidad ofrece mayores canales y servicios digitales.
Los procesos  NAS y SAN y migración a la nube fueron declarados desiertos. 
Los contratos del espectro y correo electrónico ya se ejecutaron al 100%
Se adjudicó el contrato para certificados de sitio seguro, el cual proteje los ataques y vulnerabilidad a las páginas de la entidad. Avance 10%. El contrato finaliza el 7 de  enero de 2021
Arrendamiento de espacios para alojamiento de Cerro cazadores e independencia ya se adjudicó la contratación a cada proveedor. Avance 100%. 
Arrendamiento de espacios para el alojamiento de la estación de Kennedy se llevará a cabo en la vigencia 2020. </t>
  </si>
  <si>
    <t xml:space="preserve">Se emitieron sesenta y tres (63) Conceptos Técnicos de Amenaza Ruina en respuesta a solicitudes de Alcaldías Locales e Inspecciones de Policía.
Las construcciones objeto de los Conceptos, se encuentran ubicadas en diferentes Localidades así: Barrios Unidos (10), Santa Fe (8), Mártires (5), Engativá (5), Suba (5), San Cristóbal (5), Chapinero (4), La Candelaria (4), Teusaquillo (3), Antonio Nariño (3), Rafael Uribe Uribe (3), Puente Aranda (2),Fontibón (2), Usaquén (2), Usme (1) y Tunjuelito (1).
Adicionalmente se emitieron ciento cincuenta y nueve (159) Respuestas Oficiales – RO, para las siguientes situaciones: remitiendo los conceptos CAR (63), aclarando el procedimiento y/o no es competencia del IDIGER (9), informando que posee capacidad técnica y/o económica (15), solicitando o reiterando datos de contacto, la edificación está deshabitada, informando que no se permitió el ingreso, o no se tiene datos de quien atienda la visita (46), remitiendo CAR vigente, o respuestas anteriores (24), solicitudes realizadas por particulares (9), informando que la edificación ya fue demolida (2). </t>
  </si>
  <si>
    <t xml:space="preserve"> </t>
  </si>
  <si>
    <r>
      <t xml:space="preserve">Se instalaron 5 estaciones </t>
    </r>
    <r>
      <rPr>
        <b/>
        <sz val="10"/>
        <color rgb="FF000000"/>
        <rFont val="Arial"/>
        <family val="2"/>
      </rPr>
      <t>Hidrológicas:</t>
    </r>
    <r>
      <rPr>
        <sz val="10"/>
        <color rgb="FF000000"/>
        <rFont val="Arial"/>
        <family val="2"/>
      </rPr>
      <t xml:space="preserve"> en los rios Córdoba (1), Salitre (1), Fucha (2) y Tunjuelo (1). 
Se instalaron 8 estaciones </t>
    </r>
    <r>
      <rPr>
        <b/>
        <sz val="10"/>
        <color rgb="FF000000"/>
        <rFont val="Arial"/>
        <family val="2"/>
      </rPr>
      <t>pluviométricas:</t>
    </r>
    <r>
      <rPr>
        <sz val="10"/>
        <color rgb="FF000000"/>
        <rFont val="Arial"/>
        <family val="2"/>
      </rPr>
      <t xml:space="preserve"> IED La Belleza (San Cristóbal), Simón Rodríguez (Chapinero), Agustín Fernández (Usaquén), Unión Colombia (Usaquén), Carlos Federici (Fontibón) y Magdalena Ortega de Nariño (Engativá) y se reemplazó totalmente los equipos de la Estación Micaela (Usme). Los equipos retirados de Micaela se instalaron en el I.D.E. La Felicidad (Fontibón) la cual es un nuevo punto de monitoreo. Todas las estaciones se encuentran descargando datos en la base SAB y se visualizan en el aplicativo.</t>
    </r>
    <r>
      <rPr>
        <b/>
        <sz val="10"/>
        <color rgb="FF000000"/>
        <rFont val="Arial"/>
        <family val="2"/>
      </rPr>
      <t/>
    </r>
  </si>
  <si>
    <t xml:space="preserve">El proceso cuyo objeto es “Ampliación y mejoramiento del sistema de comunicaciones de Microondas - UHF (incluyendo mejoramiento de su infraestructura) para las redes de monitoreo que administra el IDIGER”, se adjudicó el proceso contractual y se inicia la ejecución del mismo.El contrato finaliza el 24 de marzo de 2020. </t>
  </si>
  <si>
    <t xml:space="preserve">En la vigencia 2019, se adjudicaron los siguientes procesos:
Licencias y servicios Microsoft:  el contrato finaliza el 30 de septiembre de 2020
Licenciamiento de software Netbackup: el contrato finaliza el 08 de septiembre de 2020
Adquisición de licencias partitioning: el contrato finaliza el 06 de julio de 2020.
A través de dichos contratos se busca fortalecer la infraestructura tecnológica, mejorando de este modo tiempos de respuesta y la arquitectura que soporta los sistemas de información en ámbitos relacionados con la seguridad de la información y reducción de las caídas del sistema. </t>
  </si>
  <si>
    <t xml:space="preserve">Se adelantó la actualización y revisión del procedimiento del Sistema de Alerta Bogotá Vesión 3, el cual se encuentra adelantado para los componentes 3 y 4, se proyecta completar el procedimiento con los componentes faltantes para el mes de Marzo de 2020. </t>
  </si>
  <si>
    <t>Subdirección de Análisis de Riesgos y Efectos del Cambio Climático</t>
  </si>
  <si>
    <t>PE 29  Jairo Torres
AA Carlos Becerra
PE 23 Iván Ibagos 
PE 23 Nelson Millán 
PU 12 Liliana Merchán 
PU 12 Andres Arandia 
PU 12 Jairo Rojas 
PU 12 Ingrid Rincón
Contratistas:
Enrique Linero
Laura González
Andrea Ballesteros
Nicolás Giraldo
Karen González
Paola Murcia 
Yuli Delgado  
Juan Sebastián Guzmán
Sergio Gómez
Luisa Alvarado</t>
  </si>
  <si>
    <t xml:space="preserve">Elaborar 10 documentos de estudios y/o diseños  de obras de reducción de riesgo para el distrito capital 
</t>
  </si>
  <si>
    <t>La actualización de la información geográfica se realiza desde 3 frentes diferentes:
1. Registros ajustados: Corresponde a aquellos que hacen parte de los Suelos de Protección por Riesgo - SPPR, pero que requieren un ajuste en su ubicación, tamaño o forma.
2. Registros reconstruidos: Corresponde a aquellos a incorporar, categorizados en pronunciamientos antiguos para los cuales no se cuenta con información geográfica de base.
3. Registros nuevos: Corresponde a aquellos registros a incorporar identificados en los documentos técnicos que se emiten en la actualidad.
Durante el 2019 el avance en cada tipo de actualización es el siguiente:
Ajustados: 93 Registros
Reconstruidos:58 Registro
Nuevos: 144 Registros
Así mismo y gracias al ejercicio se lograron identificar cambios necesarios en los atributos del nivel de Información "SPPR_Actualizar", así como mejorar el reporte, flujo de información y revisión de la actualización de los registros. Tambien se implementó la generación de un nuevo producto cartográfico como anexo en los conceptos técnicos que representa los predios y/o zonas recomendadas o ratificadas como SPPR, con el fin de garantizar la actualización en las bases de datos geográficas de la entidad y facilitar su interpretación.
La meta presenta un porcentaje de cumplimiento superior al programado por la siguiente razón: 
Tanto el producto como el indicador de esta actividad fue modificada en el mes de Junio, precisamente porque es una actividad nueva donde se requería llevar a cabo el ejercicio para identificar la fuente, el flujo, los procesos y responsables en cada paso, la meta se planteó con un ejercicio piloto y durante la ejecución de la actividad se logró hacer más eficiente el flujo de información y reducir los tiempos invertidos en cada registro, situación que permitió avanzar con mayor celeridad en el último trimestre del año.</t>
  </si>
  <si>
    <t>Se emitieron setenta y nueve (79) conceptos de legalización y veintidós (22) de regularización, en las localidades de Usaquén, Chapinero, Santa Fe, San Cristóbal, Usme, Tunjuelito, Bosa, Kennedy, Fontibón, Engativá, Suba, Rafael Uribe Uribe y Ciudad Bolívar, para un total de 13.616 predios y 222,58 hectáreas, en el marco de lo establecido en los Decretos 476 de 2015 (modificado por el Decreto 800 de 2018) y 063 de 2015. 
La proyección de los conceptos de legalización y regularización, a emitir en 2019, se basó en información dada por la Secretaría Distrital del Hábitat. Sin embargo, dichos conceptos se efectúan en función de la demanda.</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</si>
</sst>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44" formatCode="_(&quot;$&quot;\ * #,##0.00_);_(&quot;$&quot;\ * \(#,##0.00\);_(&quot;$&quot;\ * &quot;-&quot;??_);_(@_)"/>
    <numFmt numFmtId="164" formatCode="_-* #,##0_-;\-* #,##0_-;_-* &quot;-&quot;_-;_-@_-"/>
    <numFmt numFmtId="165" formatCode="0.0%"/>
    <numFmt numFmtId="166" formatCode="d\.m"/>
    <numFmt numFmtId="167" formatCode="_-* #,##0_-;\-* #,##0_-;_-* &quot;-&quot;_-;_-@"/>
    <numFmt numFmtId="168" formatCode="_-&quot;$&quot;\ * #,##0_-;\-&quot;$&quot;\ * #,##0_-;_-&quot;$&quot;\ * &quot;-&quot;_-;_-@"/>
  </numFmts>
  <fonts count="21" x14ac:knownFonts="1">
    <font>
      <sz val="10"/>
      <color rgb="FF000000"/>
      <name val="Arial"/>
    </font>
    <font>
      <b/>
      <sz val="10"/>
      <color theme="1"/>
      <name val="Arial"/>
      <family val="2"/>
    </font>
    <font>
      <sz val="10"/>
      <color theme="1"/>
      <name val="Arial"/>
      <family val="2"/>
    </font>
    <font>
      <sz val="11"/>
      <color theme="1"/>
      <name val="Arial"/>
      <family val="2"/>
    </font>
    <font>
      <sz val="28"/>
      <color theme="1"/>
      <name val="Arial"/>
      <family val="2"/>
    </font>
    <font>
      <sz val="10"/>
      <name val="Arial"/>
      <family val="2"/>
    </font>
    <font>
      <b/>
      <sz val="28"/>
      <color theme="1"/>
      <name val="Arial"/>
      <family val="2"/>
    </font>
    <font>
      <b/>
      <sz val="11"/>
      <color theme="1"/>
      <name val="Arial"/>
      <family val="2"/>
    </font>
    <font>
      <b/>
      <sz val="20"/>
      <color theme="1"/>
      <name val="Arial"/>
      <family val="2"/>
    </font>
    <font>
      <sz val="24"/>
      <color theme="1"/>
      <name val="Arial"/>
      <family val="2"/>
    </font>
    <font>
      <b/>
      <sz val="14"/>
      <color theme="1"/>
      <name val="Arial"/>
      <family val="2"/>
    </font>
    <font>
      <sz val="14"/>
      <color theme="1"/>
      <name val="Arial"/>
      <family val="2"/>
    </font>
    <font>
      <sz val="12"/>
      <color theme="1"/>
      <name val="Arial"/>
      <family val="2"/>
    </font>
    <font>
      <sz val="14"/>
      <color rgb="FF000000"/>
      <name val="Arial"/>
      <family val="2"/>
    </font>
    <font>
      <b/>
      <sz val="18"/>
      <color theme="1"/>
      <name val="Arial"/>
      <family val="2"/>
    </font>
    <font>
      <sz val="10"/>
      <color theme="1"/>
      <name val="Arial"/>
      <family val="2"/>
    </font>
    <font>
      <sz val="12"/>
      <color theme="1"/>
      <name val="Arial"/>
      <family val="2"/>
    </font>
    <font>
      <sz val="10"/>
      <color rgb="FF000000"/>
      <name val="Arial"/>
      <family val="2"/>
    </font>
    <font>
      <sz val="10"/>
      <name val="Arial"/>
      <family val="2"/>
    </font>
    <font>
      <sz val="10"/>
      <color rgb="FF000000"/>
      <name val="Arial"/>
      <family val="2"/>
    </font>
    <font>
      <b/>
      <sz val="10"/>
      <color rgb="FF000000"/>
      <name val="Arial"/>
      <family val="2"/>
    </font>
  </fonts>
  <fills count="12">
    <fill>
      <patternFill patternType="none"/>
    </fill>
    <fill>
      <patternFill patternType="gray125"/>
    </fill>
    <fill>
      <patternFill patternType="solid">
        <fgColor rgb="FFFFFFFF"/>
        <bgColor rgb="FFFFFFFF"/>
      </patternFill>
    </fill>
    <fill>
      <patternFill patternType="solid">
        <fgColor theme="0"/>
        <bgColor theme="0"/>
      </patternFill>
    </fill>
    <fill>
      <patternFill patternType="solid">
        <fgColor rgb="FFF2F2F2"/>
        <bgColor rgb="FFF2F2F2"/>
      </patternFill>
    </fill>
    <fill>
      <patternFill patternType="solid">
        <fgColor rgb="FFE5DFEC"/>
        <bgColor rgb="FFE5DFEC"/>
      </patternFill>
    </fill>
    <fill>
      <patternFill patternType="solid">
        <fgColor theme="0"/>
        <bgColor rgb="FF92CDDC"/>
      </patternFill>
    </fill>
    <fill>
      <patternFill patternType="solid">
        <fgColor theme="0"/>
        <bgColor indexed="64"/>
      </patternFill>
    </fill>
    <fill>
      <patternFill patternType="solid">
        <fgColor theme="0"/>
        <bgColor rgb="FFFF0000"/>
      </patternFill>
    </fill>
    <fill>
      <patternFill patternType="solid">
        <fgColor theme="0"/>
        <bgColor rgb="FFFFFFFF"/>
      </patternFill>
    </fill>
    <fill>
      <patternFill patternType="solid">
        <fgColor theme="0"/>
        <bgColor rgb="FFFF00FF"/>
      </patternFill>
    </fill>
    <fill>
      <patternFill patternType="solid">
        <fgColor theme="0"/>
        <bgColor rgb="FFE5DFEC"/>
      </patternFill>
    </fill>
  </fills>
  <borders count="63">
    <border>
      <left/>
      <right/>
      <top/>
      <bottom/>
      <diagonal/>
    </border>
    <border>
      <left/>
      <right/>
      <top/>
      <bottom/>
      <diagonal/>
    </border>
    <border>
      <left style="medium">
        <color rgb="FFBFBFBF"/>
      </left>
      <right/>
      <top style="medium">
        <color rgb="FFBFBFBF"/>
      </top>
      <bottom/>
      <diagonal/>
    </border>
    <border>
      <left/>
      <right style="medium">
        <color rgb="FFBFBFBF"/>
      </right>
      <top style="medium">
        <color rgb="FFBFBFBF"/>
      </top>
      <bottom/>
      <diagonal/>
    </border>
    <border>
      <left/>
      <right/>
      <top style="medium">
        <color rgb="FFBFBFBF"/>
      </top>
      <bottom/>
      <diagonal/>
    </border>
    <border>
      <left style="medium">
        <color rgb="FFBFBFBF"/>
      </left>
      <right style="medium">
        <color rgb="FFBFBFBF"/>
      </right>
      <top style="medium">
        <color rgb="FFBFBFBF"/>
      </top>
      <bottom style="medium">
        <color rgb="FFBFBFBF"/>
      </bottom>
      <diagonal/>
    </border>
    <border>
      <left style="medium">
        <color rgb="FFBFBFBF"/>
      </left>
      <right/>
      <top/>
      <bottom/>
      <diagonal/>
    </border>
    <border>
      <left/>
      <right style="medium">
        <color rgb="FFBFBFBF"/>
      </right>
      <top/>
      <bottom/>
      <diagonal/>
    </border>
    <border>
      <left style="medium">
        <color rgb="FFBFBFBF"/>
      </left>
      <right/>
      <top/>
      <bottom style="medium">
        <color rgb="FFBFBFBF"/>
      </bottom>
      <diagonal/>
    </border>
    <border>
      <left/>
      <right/>
      <top/>
      <bottom style="medium">
        <color rgb="FFBFBFBF"/>
      </bottom>
      <diagonal/>
    </border>
    <border>
      <left/>
      <right style="medium">
        <color rgb="FFBFBFBF"/>
      </right>
      <top/>
      <bottom style="medium">
        <color rgb="FFBFBFBF"/>
      </bottom>
      <diagonal/>
    </border>
    <border>
      <left style="medium">
        <color rgb="FFBFBFBF"/>
      </left>
      <right/>
      <top style="medium">
        <color rgb="FFBFBFBF"/>
      </top>
      <bottom style="medium">
        <color rgb="FFBFBFBF"/>
      </bottom>
      <diagonal/>
    </border>
    <border>
      <left/>
      <right/>
      <top style="medium">
        <color rgb="FFBFBFBF"/>
      </top>
      <bottom style="medium">
        <color rgb="FFBFBFBF"/>
      </bottom>
      <diagonal/>
    </border>
    <border>
      <left/>
      <right style="medium">
        <color rgb="FFBFBFBF"/>
      </right>
      <top style="medium">
        <color rgb="FFBFBFBF"/>
      </top>
      <bottom style="medium">
        <color rgb="FFBFBFBF"/>
      </bottom>
      <diagonal/>
    </border>
    <border>
      <left/>
      <right style="thin">
        <color rgb="FF000000"/>
      </right>
      <top/>
      <bottom/>
      <diagonal/>
    </border>
    <border>
      <left style="thin">
        <color rgb="FFA5A5A5"/>
      </left>
      <right/>
      <top/>
      <bottom/>
      <diagonal/>
    </border>
    <border>
      <left/>
      <right/>
      <top/>
      <bottom/>
      <diagonal/>
    </border>
    <border>
      <left/>
      <right style="thin">
        <color rgb="FF000000"/>
      </right>
      <top/>
      <bottom/>
      <diagonal/>
    </border>
    <border>
      <left style="thin">
        <color rgb="FFA5A5A5"/>
      </left>
      <right/>
      <top style="thin">
        <color rgb="FFA5A5A5"/>
      </top>
      <bottom style="thin">
        <color rgb="FFA5A5A5"/>
      </bottom>
      <diagonal/>
    </border>
    <border>
      <left/>
      <right style="thin">
        <color rgb="FFA5A5A5"/>
      </right>
      <top style="thin">
        <color rgb="FFA5A5A5"/>
      </top>
      <bottom style="thin">
        <color rgb="FFA5A5A5"/>
      </bottom>
      <diagonal/>
    </border>
    <border>
      <left/>
      <right/>
      <top style="thin">
        <color rgb="FFA5A5A5"/>
      </top>
      <bottom style="thin">
        <color rgb="FFA5A5A5"/>
      </bottom>
      <diagonal/>
    </border>
    <border>
      <left style="thin">
        <color rgb="FFA5A5A5"/>
      </left>
      <right style="thin">
        <color rgb="FFA5A5A5"/>
      </right>
      <top style="thin">
        <color rgb="FFA5A5A5"/>
      </top>
      <bottom style="thin">
        <color rgb="FFA5A5A5"/>
      </bottom>
      <diagonal/>
    </border>
    <border>
      <left/>
      <right/>
      <top style="thin">
        <color rgb="FF7F7F7F"/>
      </top>
      <bottom style="thin">
        <color rgb="FF7F7F7F"/>
      </bottom>
      <diagonal/>
    </border>
    <border>
      <left/>
      <right/>
      <top style="thin">
        <color rgb="FF7F7F7F"/>
      </top>
      <bottom style="thin">
        <color rgb="FF7F7F7F"/>
      </bottom>
      <diagonal/>
    </border>
    <border>
      <left/>
      <right/>
      <top style="thin">
        <color rgb="FF7F7F7F"/>
      </top>
      <bottom style="thin">
        <color rgb="FF7F7F7F"/>
      </bottom>
      <diagonal/>
    </border>
    <border>
      <left/>
      <right style="thin">
        <color rgb="FF000000"/>
      </right>
      <top style="thin">
        <color rgb="FF7F7F7F"/>
      </top>
      <bottom style="thin">
        <color rgb="FF7F7F7F"/>
      </bottom>
      <diagonal/>
    </border>
    <border>
      <left/>
      <right/>
      <top/>
      <bottom style="thin">
        <color rgb="FF7F7F7F"/>
      </bottom>
      <diagonal/>
    </border>
    <border>
      <left/>
      <right/>
      <top/>
      <bottom style="thin">
        <color rgb="FF7F7F7F"/>
      </bottom>
      <diagonal/>
    </border>
    <border>
      <left/>
      <right style="thin">
        <color rgb="FF000000"/>
      </right>
      <top/>
      <bottom style="thin">
        <color rgb="FF7F7F7F"/>
      </bottom>
      <diagonal/>
    </border>
    <border>
      <left style="thin">
        <color rgb="FF7F7F7F"/>
      </left>
      <right style="thin">
        <color rgb="FF7F7F7F"/>
      </right>
      <top style="thin">
        <color rgb="FF7F7F7F"/>
      </top>
      <bottom style="thin">
        <color rgb="FF7F7F7F"/>
      </bottom>
      <diagonal/>
    </border>
    <border>
      <left style="thin">
        <color rgb="FF7F7F7F"/>
      </left>
      <right/>
      <top style="thin">
        <color rgb="FF7F7F7F"/>
      </top>
      <bottom style="thin">
        <color rgb="FF7F7F7F"/>
      </bottom>
      <diagonal/>
    </border>
    <border>
      <left/>
      <right style="thin">
        <color rgb="FF7F7F7F"/>
      </right>
      <top style="thin">
        <color rgb="FF7F7F7F"/>
      </top>
      <bottom style="thin">
        <color rgb="FF7F7F7F"/>
      </bottom>
      <diagonal/>
    </border>
    <border>
      <left style="thin">
        <color rgb="FF7F7F7F"/>
      </left>
      <right style="thin">
        <color rgb="FF7F7F7F"/>
      </right>
      <top style="thin">
        <color rgb="FF7F7F7F"/>
      </top>
      <bottom/>
      <diagonal/>
    </border>
    <border>
      <left style="thin">
        <color rgb="FF7F7F7F"/>
      </left>
      <right/>
      <top style="thin">
        <color rgb="FF7F7F7F"/>
      </top>
      <bottom/>
      <diagonal/>
    </border>
    <border>
      <left/>
      <right/>
      <top style="thin">
        <color rgb="FF7F7F7F"/>
      </top>
      <bottom/>
      <diagonal/>
    </border>
    <border>
      <left/>
      <right style="thin">
        <color rgb="FF7F7F7F"/>
      </right>
      <top style="thin">
        <color rgb="FF7F7F7F"/>
      </top>
      <bottom/>
      <diagonal/>
    </border>
    <border>
      <left style="thin">
        <color rgb="FF7F7F7F"/>
      </left>
      <right style="thin">
        <color rgb="FF7F7F7F"/>
      </right>
      <top/>
      <bottom style="thin">
        <color rgb="FF7F7F7F"/>
      </bottom>
      <diagonal/>
    </border>
    <border>
      <left style="thin">
        <color rgb="FF7F7F7F"/>
      </left>
      <right/>
      <top/>
      <bottom style="thin">
        <color rgb="FF7F7F7F"/>
      </bottom>
      <diagonal/>
    </border>
    <border>
      <left/>
      <right/>
      <top/>
      <bottom style="thin">
        <color rgb="FF7F7F7F"/>
      </bottom>
      <diagonal/>
    </border>
    <border>
      <left/>
      <right style="thin">
        <color rgb="FF7F7F7F"/>
      </right>
      <top/>
      <bottom style="thin">
        <color rgb="FF7F7F7F"/>
      </bottom>
      <diagonal/>
    </border>
    <border>
      <left/>
      <right/>
      <top/>
      <bottom/>
      <diagonal/>
    </border>
    <border>
      <left/>
      <right/>
      <top/>
      <bottom/>
      <diagonal/>
    </border>
    <border>
      <left/>
      <right/>
      <top/>
      <bottom/>
      <diagonal/>
    </border>
    <border>
      <left style="thin">
        <color rgb="FF7F7F7F"/>
      </left>
      <right style="thin">
        <color rgb="FF7F7F7F"/>
      </right>
      <top/>
      <bottom/>
      <diagonal/>
    </border>
    <border>
      <left style="thin">
        <color rgb="FF000000"/>
      </left>
      <right/>
      <top style="thin">
        <color rgb="FF000000"/>
      </top>
      <bottom style="thin">
        <color rgb="FF000000"/>
      </bottom>
      <diagonal/>
    </border>
    <border>
      <left style="thin">
        <color rgb="FF7F7F7F"/>
      </left>
      <right/>
      <top style="thin">
        <color rgb="FF7F7F7F"/>
      </top>
      <bottom/>
      <diagonal/>
    </border>
    <border>
      <left/>
      <right/>
      <top style="thin">
        <color rgb="FF7F7F7F"/>
      </top>
      <bottom/>
      <diagonal/>
    </border>
    <border>
      <left/>
      <right/>
      <top style="thin">
        <color rgb="FF7F7F7F"/>
      </top>
      <bottom/>
      <diagonal/>
    </border>
    <border>
      <left/>
      <right/>
      <top style="thin">
        <color rgb="FF7F7F7F"/>
      </top>
      <bottom/>
      <diagonal/>
    </border>
    <border>
      <left/>
      <right/>
      <top style="thin">
        <color rgb="FF7F7F7F"/>
      </top>
      <bottom/>
      <diagonal/>
    </border>
    <border>
      <left style="thin">
        <color rgb="FF7F7F7F"/>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style="thin">
        <color rgb="FF7F7F7F"/>
      </left>
      <right/>
      <top/>
      <bottom style="thin">
        <color rgb="FF7F7F7F"/>
      </bottom>
      <diagonal/>
    </border>
    <border>
      <left/>
      <right/>
      <top/>
      <bottom style="thin">
        <color rgb="FF7F7F7F"/>
      </bottom>
      <diagonal/>
    </border>
    <border>
      <left/>
      <right/>
      <top/>
      <bottom style="thin">
        <color rgb="FF7F7F7F"/>
      </bottom>
      <diagonal/>
    </border>
    <border>
      <left style="thin">
        <color rgb="FFA5A5A5"/>
      </left>
      <right/>
      <top style="thin">
        <color rgb="FF7F7F7F"/>
      </top>
      <bottom style="thin">
        <color rgb="FF7F7F7F"/>
      </bottom>
      <diagonal/>
    </border>
  </borders>
  <cellStyleXfs count="2">
    <xf numFmtId="0" fontId="0" fillId="0" borderId="0"/>
    <xf numFmtId="164" fontId="17" fillId="0" borderId="0" applyFont="0" applyFill="0" applyBorder="0" applyAlignment="0" applyProtection="0"/>
  </cellStyleXfs>
  <cellXfs count="255">
    <xf numFmtId="0" fontId="0" fillId="0" borderId="0" xfId="0" applyFont="1" applyAlignment="1"/>
    <xf numFmtId="0" fontId="1" fillId="2" borderId="1" xfId="0" applyFont="1" applyFill="1" applyBorder="1"/>
    <xf numFmtId="0" fontId="2" fillId="2" borderId="1" xfId="0" applyFont="1" applyFill="1" applyBorder="1"/>
    <xf numFmtId="0" fontId="2" fillId="2" borderId="1" xfId="0" applyFont="1" applyFill="1" applyBorder="1" applyAlignment="1">
      <alignment horizontal="center" vertical="center"/>
    </xf>
    <xf numFmtId="0" fontId="2" fillId="3" borderId="1" xfId="0" applyFont="1" applyFill="1" applyBorder="1"/>
    <xf numFmtId="0" fontId="3" fillId="2" borderId="1" xfId="0" applyFont="1" applyFill="1" applyBorder="1"/>
    <xf numFmtId="0" fontId="7" fillId="4" borderId="5" xfId="0" applyFont="1" applyFill="1" applyBorder="1" applyAlignment="1">
      <alignment horizontal="center" vertical="center" wrapText="1"/>
    </xf>
    <xf numFmtId="0" fontId="3" fillId="4" borderId="5" xfId="0" applyFont="1" applyFill="1" applyBorder="1" applyAlignment="1">
      <alignment horizontal="center" vertical="center" wrapText="1"/>
    </xf>
    <xf numFmtId="0" fontId="3" fillId="3" borderId="1" xfId="0" applyFont="1" applyFill="1" applyBorder="1"/>
    <xf numFmtId="9" fontId="3" fillId="3" borderId="1" xfId="0" applyNumberFormat="1" applyFont="1" applyFill="1" applyBorder="1"/>
    <xf numFmtId="14" fontId="3" fillId="4" borderId="5" xfId="0" applyNumberFormat="1" applyFont="1" applyFill="1" applyBorder="1" applyAlignment="1">
      <alignment horizontal="center" vertical="center" wrapText="1"/>
    </xf>
    <xf numFmtId="0" fontId="2" fillId="2" borderId="1" xfId="0" applyFont="1" applyFill="1" applyBorder="1" applyAlignment="1">
      <alignment horizontal="center"/>
    </xf>
    <xf numFmtId="0" fontId="9" fillId="2" borderId="1" xfId="0" applyFont="1" applyFill="1" applyBorder="1" applyAlignment="1">
      <alignment horizontal="center" vertical="center" wrapText="1"/>
    </xf>
    <xf numFmtId="0" fontId="3" fillId="2" borderId="14" xfId="0" applyFont="1" applyFill="1" applyBorder="1"/>
    <xf numFmtId="0" fontId="11" fillId="3" borderId="21" xfId="0" applyFont="1" applyFill="1" applyBorder="1" applyAlignment="1">
      <alignment vertical="center" wrapText="1"/>
    </xf>
    <xf numFmtId="0" fontId="11" fillId="3" borderId="21" xfId="0" applyFont="1" applyFill="1" applyBorder="1" applyAlignment="1">
      <alignment horizontal="left" vertical="center" wrapText="1"/>
    </xf>
    <xf numFmtId="0" fontId="10" fillId="5" borderId="29" xfId="0" applyFont="1" applyFill="1" applyBorder="1" applyAlignment="1">
      <alignment vertical="center" wrapText="1"/>
    </xf>
    <xf numFmtId="9" fontId="10" fillId="5" borderId="29" xfId="0" applyNumberFormat="1" applyFont="1" applyFill="1" applyBorder="1" applyAlignment="1">
      <alignment horizontal="right" vertical="center" wrapText="1"/>
    </xf>
    <xf numFmtId="9" fontId="10" fillId="5" borderId="29" xfId="0" applyNumberFormat="1" applyFont="1" applyFill="1" applyBorder="1" applyAlignment="1">
      <alignment horizontal="center" vertical="center" wrapText="1"/>
    </xf>
    <xf numFmtId="0" fontId="8" fillId="3" borderId="1" xfId="0" applyFont="1" applyFill="1" applyBorder="1" applyAlignment="1">
      <alignment vertical="center" wrapText="1"/>
    </xf>
    <xf numFmtId="0" fontId="12" fillId="3" borderId="1" xfId="0" applyFont="1" applyFill="1" applyBorder="1" applyAlignment="1">
      <alignment horizontal="center" vertical="center" wrapText="1"/>
    </xf>
    <xf numFmtId="10" fontId="12" fillId="3" borderId="1" xfId="0" applyNumberFormat="1" applyFont="1" applyFill="1" applyBorder="1" applyAlignment="1">
      <alignment horizontal="center" vertical="center" wrapText="1"/>
    </xf>
    <xf numFmtId="0" fontId="11" fillId="4" borderId="29" xfId="0" applyFont="1" applyFill="1" applyBorder="1" applyAlignment="1">
      <alignment horizontal="center" vertical="center" wrapText="1"/>
    </xf>
    <xf numFmtId="0" fontId="11" fillId="2" borderId="29" xfId="0" applyFont="1" applyFill="1" applyBorder="1" applyAlignment="1">
      <alignment horizontal="center" vertical="center" wrapText="1"/>
    </xf>
    <xf numFmtId="1" fontId="2" fillId="2" borderId="29" xfId="0" applyNumberFormat="1" applyFont="1" applyFill="1" applyBorder="1" applyAlignment="1">
      <alignment horizontal="center" vertical="center" wrapText="1"/>
    </xf>
    <xf numFmtId="9" fontId="2" fillId="3" borderId="1" xfId="0" applyNumberFormat="1" applyFont="1" applyFill="1" applyBorder="1" applyAlignment="1">
      <alignment horizontal="center" vertical="center"/>
    </xf>
    <xf numFmtId="1" fontId="2" fillId="3" borderId="29" xfId="0" applyNumberFormat="1" applyFont="1" applyFill="1" applyBorder="1" applyAlignment="1">
      <alignment horizontal="center" vertical="center" wrapText="1"/>
    </xf>
    <xf numFmtId="1" fontId="0" fillId="3" borderId="29" xfId="0" applyNumberFormat="1" applyFont="1" applyFill="1" applyBorder="1" applyAlignment="1">
      <alignment horizontal="center" vertical="center" wrapText="1"/>
    </xf>
    <xf numFmtId="9" fontId="2" fillId="3" borderId="29" xfId="0" applyNumberFormat="1" applyFont="1" applyFill="1" applyBorder="1" applyAlignment="1">
      <alignment horizontal="center" vertical="center" wrapText="1"/>
    </xf>
    <xf numFmtId="9" fontId="2" fillId="2" borderId="29" xfId="0" applyNumberFormat="1" applyFont="1" applyFill="1" applyBorder="1" applyAlignment="1">
      <alignment horizontal="center" vertical="center" wrapText="1"/>
    </xf>
    <xf numFmtId="9" fontId="0" fillId="3" borderId="29" xfId="0" applyNumberFormat="1" applyFont="1" applyFill="1" applyBorder="1" applyAlignment="1">
      <alignment horizontal="center" vertical="center" wrapText="1"/>
    </xf>
    <xf numFmtId="9" fontId="11" fillId="2" borderId="29" xfId="0" applyNumberFormat="1" applyFont="1" applyFill="1" applyBorder="1" applyAlignment="1">
      <alignment horizontal="center" vertical="center" wrapText="1"/>
    </xf>
    <xf numFmtId="165" fontId="10" fillId="5" borderId="29" xfId="0" applyNumberFormat="1" applyFont="1" applyFill="1" applyBorder="1" applyAlignment="1">
      <alignment horizontal="center" vertical="center" wrapText="1"/>
    </xf>
    <xf numFmtId="0" fontId="2" fillId="2" borderId="29" xfId="0" applyFont="1" applyFill="1" applyBorder="1" applyAlignment="1">
      <alignment horizontal="center" vertical="center" wrapText="1"/>
    </xf>
    <xf numFmtId="0" fontId="2" fillId="3" borderId="29" xfId="0" applyFont="1" applyFill="1" applyBorder="1" applyAlignment="1">
      <alignment horizontal="center" vertical="center" wrapText="1"/>
    </xf>
    <xf numFmtId="0" fontId="0" fillId="3" borderId="1" xfId="0" applyFont="1" applyFill="1" applyBorder="1"/>
    <xf numFmtId="44" fontId="2" fillId="3" borderId="1" xfId="0" applyNumberFormat="1" applyFont="1" applyFill="1" applyBorder="1" applyAlignment="1">
      <alignment horizontal="center" vertical="center"/>
    </xf>
    <xf numFmtId="165" fontId="2" fillId="3" borderId="29" xfId="0" applyNumberFormat="1" applyFont="1" applyFill="1" applyBorder="1" applyAlignment="1">
      <alignment horizontal="center" vertical="center" wrapText="1"/>
    </xf>
    <xf numFmtId="9" fontId="0" fillId="2" borderId="29" xfId="0" applyNumberFormat="1" applyFont="1" applyFill="1" applyBorder="1" applyAlignment="1">
      <alignment horizontal="center" vertical="center" wrapText="1"/>
    </xf>
    <xf numFmtId="0" fontId="11" fillId="3" borderId="29" xfId="0" applyFont="1" applyFill="1" applyBorder="1" applyAlignment="1">
      <alignment horizontal="center" vertical="center" wrapText="1"/>
    </xf>
    <xf numFmtId="0" fontId="0" fillId="3" borderId="29" xfId="0" applyFont="1" applyFill="1" applyBorder="1" applyAlignment="1">
      <alignment horizontal="center" vertical="center" wrapText="1"/>
    </xf>
    <xf numFmtId="0" fontId="2" fillId="4" borderId="1" xfId="0" applyFont="1" applyFill="1" applyBorder="1"/>
    <xf numFmtId="0" fontId="2" fillId="0" borderId="44" xfId="0" applyFont="1" applyBorder="1"/>
    <xf numFmtId="0" fontId="2" fillId="0" borderId="0" xfId="0" applyFont="1"/>
    <xf numFmtId="1" fontId="0" fillId="3" borderId="29" xfId="0" applyNumberFormat="1" applyFont="1" applyFill="1" applyBorder="1" applyAlignment="1">
      <alignment horizontal="center"/>
    </xf>
    <xf numFmtId="1" fontId="13" fillId="3" borderId="29" xfId="0" applyNumberFormat="1" applyFont="1" applyFill="1" applyBorder="1" applyAlignment="1">
      <alignment horizontal="center"/>
    </xf>
    <xf numFmtId="9" fontId="13" fillId="3" borderId="29" xfId="0" applyNumberFormat="1" applyFont="1" applyFill="1" applyBorder="1" applyAlignment="1">
      <alignment horizontal="center"/>
    </xf>
    <xf numFmtId="1" fontId="2" fillId="3" borderId="29" xfId="0" applyNumberFormat="1" applyFont="1" applyFill="1" applyBorder="1" applyAlignment="1">
      <alignment horizontal="center"/>
    </xf>
    <xf numFmtId="9" fontId="2" fillId="3" borderId="29" xfId="0" applyNumberFormat="1" applyFont="1" applyFill="1" applyBorder="1" applyAlignment="1">
      <alignment horizontal="center" vertical="center"/>
    </xf>
    <xf numFmtId="9" fontId="0" fillId="0" borderId="29" xfId="0" applyNumberFormat="1" applyFont="1" applyBorder="1" applyAlignment="1">
      <alignment horizontal="center" vertical="center"/>
    </xf>
    <xf numFmtId="9" fontId="0" fillId="2" borderId="29" xfId="0" applyNumberFormat="1" applyFont="1" applyFill="1" applyBorder="1" applyAlignment="1">
      <alignment horizontal="center" vertical="center"/>
    </xf>
    <xf numFmtId="0" fontId="2" fillId="0" borderId="29" xfId="0" applyFont="1" applyBorder="1" applyAlignment="1">
      <alignment horizontal="center" vertical="center" wrapText="1"/>
    </xf>
    <xf numFmtId="9" fontId="2" fillId="0" borderId="29" xfId="0" applyNumberFormat="1" applyFont="1" applyBorder="1" applyAlignment="1">
      <alignment horizontal="center" vertical="center"/>
    </xf>
    <xf numFmtId="0" fontId="0" fillId="0" borderId="0" xfId="0" applyFont="1"/>
    <xf numFmtId="9" fontId="0" fillId="3" borderId="29" xfId="0" applyNumberFormat="1" applyFont="1" applyFill="1" applyBorder="1" applyAlignment="1">
      <alignment horizontal="center" vertical="center"/>
    </xf>
    <xf numFmtId="9" fontId="0" fillId="3" borderId="29" xfId="0" applyNumberFormat="1" applyFont="1" applyFill="1" applyBorder="1"/>
    <xf numFmtId="0" fontId="13" fillId="3" borderId="29" xfId="0" applyFont="1" applyFill="1" applyBorder="1" applyAlignment="1">
      <alignment horizontal="center"/>
    </xf>
    <xf numFmtId="9" fontId="2" fillId="3" borderId="29" xfId="0" applyNumberFormat="1" applyFont="1" applyFill="1" applyBorder="1" applyAlignment="1">
      <alignment horizontal="center"/>
    </xf>
    <xf numFmtId="9" fontId="0" fillId="3" borderId="29" xfId="0" applyNumberFormat="1" applyFont="1" applyFill="1" applyBorder="1" applyAlignment="1">
      <alignment vertical="center"/>
    </xf>
    <xf numFmtId="0" fontId="13" fillId="3" borderId="29" xfId="0" applyFont="1" applyFill="1" applyBorder="1" applyAlignment="1">
      <alignment horizontal="center" vertical="center"/>
    </xf>
    <xf numFmtId="0" fontId="13" fillId="0" borderId="29" xfId="0" applyFont="1" applyBorder="1" applyAlignment="1">
      <alignment horizontal="center" vertical="center"/>
    </xf>
    <xf numFmtId="9" fontId="13" fillId="0" borderId="29" xfId="0" applyNumberFormat="1" applyFont="1" applyBorder="1" applyAlignment="1">
      <alignment horizontal="center" vertical="center"/>
    </xf>
    <xf numFmtId="0" fontId="11" fillId="2" borderId="29" xfId="0" applyFont="1" applyFill="1" applyBorder="1" applyAlignment="1">
      <alignment horizontal="right" vertical="center" wrapText="1"/>
    </xf>
    <xf numFmtId="10" fontId="2" fillId="3" borderId="29" xfId="0" applyNumberFormat="1" applyFont="1" applyFill="1" applyBorder="1" applyAlignment="1">
      <alignment horizontal="center" vertical="center" wrapText="1"/>
    </xf>
    <xf numFmtId="167" fontId="2" fillId="3" borderId="1" xfId="0" applyNumberFormat="1" applyFont="1" applyFill="1" applyBorder="1" applyAlignment="1">
      <alignment vertical="center"/>
    </xf>
    <xf numFmtId="167" fontId="2" fillId="3" borderId="1" xfId="0" applyNumberFormat="1" applyFont="1" applyFill="1" applyBorder="1"/>
    <xf numFmtId="9" fontId="2" fillId="3" borderId="1" xfId="0" applyNumberFormat="1" applyFont="1" applyFill="1" applyBorder="1"/>
    <xf numFmtId="0" fontId="12" fillId="2" borderId="1" xfId="0" applyFont="1" applyFill="1" applyBorder="1" applyAlignment="1">
      <alignment vertical="center" wrapText="1"/>
    </xf>
    <xf numFmtId="0" fontId="12" fillId="2" borderId="1" xfId="0" applyFont="1" applyFill="1" applyBorder="1" applyAlignment="1">
      <alignment horizontal="center" vertical="center" wrapText="1"/>
    </xf>
    <xf numFmtId="9" fontId="2" fillId="2" borderId="1" xfId="0" applyNumberFormat="1" applyFont="1" applyFill="1" applyBorder="1" applyAlignment="1">
      <alignment horizontal="left" vertical="center" wrapText="1"/>
    </xf>
    <xf numFmtId="14" fontId="2" fillId="2" borderId="1" xfId="0" applyNumberFormat="1" applyFont="1" applyFill="1" applyBorder="1" applyAlignment="1">
      <alignment horizontal="center" vertical="center" wrapText="1"/>
    </xf>
    <xf numFmtId="44" fontId="2" fillId="2" borderId="1" xfId="0" applyNumberFormat="1" applyFont="1" applyFill="1" applyBorder="1" applyAlignment="1">
      <alignment vertical="center" wrapText="1"/>
    </xf>
    <xf numFmtId="44" fontId="2" fillId="2" borderId="1" xfId="0" applyNumberFormat="1" applyFont="1" applyFill="1" applyBorder="1" applyAlignment="1">
      <alignment horizontal="center" vertical="center" wrapText="1"/>
    </xf>
    <xf numFmtId="0" fontId="8" fillId="5" borderId="45" xfId="0" applyFont="1" applyFill="1" applyBorder="1" applyAlignment="1">
      <alignment horizontal="center" vertical="center" wrapText="1"/>
    </xf>
    <xf numFmtId="0" fontId="8" fillId="5" borderId="46" xfId="0" applyFont="1" applyFill="1" applyBorder="1" applyAlignment="1">
      <alignment horizontal="center" vertical="center" wrapText="1"/>
    </xf>
    <xf numFmtId="9" fontId="2" fillId="5" borderId="46" xfId="0" applyNumberFormat="1" applyFont="1" applyFill="1" applyBorder="1" applyAlignment="1">
      <alignment horizontal="center" vertical="center"/>
    </xf>
    <xf numFmtId="0" fontId="14" fillId="5" borderId="46" xfId="0" applyFont="1" applyFill="1" applyBorder="1" applyAlignment="1">
      <alignment horizontal="center" vertical="center" wrapText="1"/>
    </xf>
    <xf numFmtId="0" fontId="2" fillId="5" borderId="46" xfId="0" applyFont="1" applyFill="1" applyBorder="1" applyAlignment="1">
      <alignment horizontal="center" vertical="center"/>
    </xf>
    <xf numFmtId="0" fontId="14" fillId="3" borderId="1" xfId="0" applyFont="1" applyFill="1" applyBorder="1" applyAlignment="1">
      <alignment vertical="center" wrapText="1"/>
    </xf>
    <xf numFmtId="0" fontId="8" fillId="5" borderId="50" xfId="0" applyFont="1" applyFill="1" applyBorder="1" applyAlignment="1">
      <alignment horizontal="center" vertical="center" wrapText="1"/>
    </xf>
    <xf numFmtId="0" fontId="8" fillId="5" borderId="1" xfId="0" applyFont="1" applyFill="1" applyBorder="1" applyAlignment="1">
      <alignment horizontal="center" vertical="center" wrapText="1"/>
    </xf>
    <xf numFmtId="9" fontId="2" fillId="5" borderId="1" xfId="0" applyNumberFormat="1" applyFont="1" applyFill="1" applyBorder="1" applyAlignment="1">
      <alignment horizontal="center" vertical="center"/>
    </xf>
    <xf numFmtId="0" fontId="14" fillId="5" borderId="1" xfId="0" applyFont="1" applyFill="1" applyBorder="1" applyAlignment="1">
      <alignment horizontal="center" vertical="center" wrapText="1"/>
    </xf>
    <xf numFmtId="0" fontId="2" fillId="5" borderId="1" xfId="0" applyFont="1" applyFill="1" applyBorder="1" applyAlignment="1">
      <alignment horizontal="center" vertical="center"/>
    </xf>
    <xf numFmtId="0" fontId="10" fillId="5" borderId="1" xfId="0" applyFont="1" applyFill="1" applyBorder="1" applyAlignment="1">
      <alignment vertical="center" wrapText="1"/>
    </xf>
    <xf numFmtId="0" fontId="2" fillId="5" borderId="50" xfId="0" applyFont="1" applyFill="1" applyBorder="1" applyAlignment="1">
      <alignment horizontal="center"/>
    </xf>
    <xf numFmtId="0" fontId="10" fillId="5" borderId="59" xfId="0" applyFont="1" applyFill="1" applyBorder="1" applyAlignment="1">
      <alignment horizontal="center" vertical="center" wrapText="1"/>
    </xf>
    <xf numFmtId="0" fontId="10" fillId="5" borderId="60" xfId="0" applyFont="1" applyFill="1" applyBorder="1" applyAlignment="1">
      <alignment horizontal="center" vertical="center" wrapText="1"/>
    </xf>
    <xf numFmtId="0" fontId="10" fillId="5" borderId="60" xfId="0" applyFont="1" applyFill="1" applyBorder="1" applyAlignment="1">
      <alignment vertical="center" wrapText="1"/>
    </xf>
    <xf numFmtId="0" fontId="10" fillId="3" borderId="1" xfId="0" applyFont="1" applyFill="1" applyBorder="1" applyAlignment="1">
      <alignment horizontal="center" vertical="center" wrapText="1"/>
    </xf>
    <xf numFmtId="0" fontId="2" fillId="0" borderId="0" xfId="0" applyFont="1" applyAlignment="1">
      <alignment horizontal="center" vertical="center"/>
    </xf>
    <xf numFmtId="0" fontId="1" fillId="0" borderId="0" xfId="0" applyFont="1"/>
    <xf numFmtId="0" fontId="10" fillId="5" borderId="29" xfId="0" applyFont="1" applyFill="1" applyBorder="1" applyAlignment="1">
      <alignment horizontal="center" vertical="center" wrapText="1"/>
    </xf>
    <xf numFmtId="0" fontId="1" fillId="3" borderId="1" xfId="0" applyFont="1" applyFill="1" applyBorder="1"/>
    <xf numFmtId="0" fontId="1" fillId="3" borderId="1" xfId="0" applyFont="1" applyFill="1" applyBorder="1" applyAlignment="1">
      <alignment horizontal="center" vertical="center"/>
    </xf>
    <xf numFmtId="168" fontId="1" fillId="3" borderId="1" xfId="0" applyNumberFormat="1" applyFont="1" applyFill="1" applyBorder="1" applyAlignment="1">
      <alignment horizontal="center" vertical="center"/>
    </xf>
    <xf numFmtId="0" fontId="1" fillId="0" borderId="0" xfId="0" applyFont="1" applyAlignment="1">
      <alignment horizontal="center" vertical="center"/>
    </xf>
    <xf numFmtId="14" fontId="2" fillId="2" borderId="29" xfId="0" applyNumberFormat="1" applyFont="1" applyFill="1" applyBorder="1" applyAlignment="1">
      <alignment horizontal="center" vertical="center" wrapText="1"/>
    </xf>
    <xf numFmtId="0" fontId="2" fillId="3" borderId="1" xfId="0" applyFont="1" applyFill="1" applyBorder="1" applyAlignment="1">
      <alignment horizontal="center" vertical="center"/>
    </xf>
    <xf numFmtId="9" fontId="0" fillId="6" borderId="29" xfId="0" applyNumberFormat="1" applyFont="1" applyFill="1" applyBorder="1" applyAlignment="1">
      <alignment horizontal="center" vertical="center" wrapText="1"/>
    </xf>
    <xf numFmtId="9" fontId="18" fillId="6" borderId="29" xfId="0" applyNumberFormat="1" applyFont="1" applyFill="1" applyBorder="1" applyAlignment="1">
      <alignment horizontal="center" vertical="center" wrapText="1"/>
    </xf>
    <xf numFmtId="9" fontId="2" fillId="6" borderId="29" xfId="0" applyNumberFormat="1" applyFont="1" applyFill="1" applyBorder="1" applyAlignment="1">
      <alignment horizontal="center" vertical="center" wrapText="1"/>
    </xf>
    <xf numFmtId="164" fontId="2" fillId="3" borderId="1" xfId="1" applyFont="1" applyFill="1" applyBorder="1" applyAlignment="1">
      <alignment vertical="center"/>
    </xf>
    <xf numFmtId="10" fontId="2" fillId="6" borderId="29" xfId="0" applyNumberFormat="1" applyFont="1" applyFill="1" applyBorder="1" applyAlignment="1">
      <alignment horizontal="center" vertical="center" wrapText="1"/>
    </xf>
    <xf numFmtId="9" fontId="0" fillId="7" borderId="29" xfId="0" applyNumberFormat="1" applyFont="1" applyFill="1" applyBorder="1" applyAlignment="1">
      <alignment horizontal="center" vertical="center"/>
    </xf>
    <xf numFmtId="9" fontId="5" fillId="0" borderId="29" xfId="0" applyNumberFormat="1" applyFont="1" applyBorder="1" applyAlignment="1">
      <alignment horizontal="center" vertical="center"/>
    </xf>
    <xf numFmtId="9" fontId="5" fillId="7" borderId="29" xfId="0" applyNumberFormat="1" applyFont="1" applyFill="1" applyBorder="1" applyAlignment="1">
      <alignment horizontal="center" vertical="center"/>
    </xf>
    <xf numFmtId="9" fontId="5" fillId="3" borderId="29" xfId="0" applyNumberFormat="1" applyFont="1" applyFill="1" applyBorder="1" applyAlignment="1">
      <alignment horizontal="center" vertical="center" wrapText="1"/>
    </xf>
    <xf numFmtId="0" fontId="2" fillId="0" borderId="50" xfId="0" applyFont="1" applyBorder="1" applyAlignment="1">
      <alignment horizontal="center" wrapText="1"/>
    </xf>
    <xf numFmtId="0" fontId="15" fillId="3" borderId="50" xfId="0" applyFont="1" applyFill="1" applyBorder="1" applyAlignment="1">
      <alignment horizontal="center" wrapText="1"/>
    </xf>
    <xf numFmtId="0" fontId="15" fillId="3" borderId="58" xfId="0" applyFont="1" applyFill="1" applyBorder="1" applyAlignment="1">
      <alignment horizontal="center" wrapText="1"/>
    </xf>
    <xf numFmtId="14" fontId="2" fillId="2" borderId="32" xfId="0" applyNumberFormat="1" applyFont="1" applyFill="1" applyBorder="1" applyAlignment="1">
      <alignment horizontal="center" vertical="center" wrapText="1"/>
    </xf>
    <xf numFmtId="0" fontId="5" fillId="0" borderId="36" xfId="0" applyFont="1" applyBorder="1"/>
    <xf numFmtId="44" fontId="2" fillId="2" borderId="32" xfId="0" applyNumberFormat="1" applyFont="1" applyFill="1" applyBorder="1" applyAlignment="1">
      <alignment horizontal="center" vertical="center" wrapText="1"/>
    </xf>
    <xf numFmtId="9" fontId="2" fillId="2" borderId="32" xfId="0" applyNumberFormat="1" applyFont="1" applyFill="1" applyBorder="1" applyAlignment="1">
      <alignment horizontal="center" vertical="center" wrapText="1"/>
    </xf>
    <xf numFmtId="44" fontId="2" fillId="3" borderId="32" xfId="0" applyNumberFormat="1" applyFont="1" applyFill="1" applyBorder="1" applyAlignment="1">
      <alignment horizontal="center" vertical="center" wrapText="1"/>
    </xf>
    <xf numFmtId="9" fontId="2" fillId="3" borderId="32" xfId="0" applyNumberFormat="1" applyFont="1" applyFill="1" applyBorder="1" applyAlignment="1">
      <alignment horizontal="center" vertical="center" wrapText="1"/>
    </xf>
    <xf numFmtId="0" fontId="2" fillId="2" borderId="32" xfId="0" applyFont="1" applyFill="1" applyBorder="1" applyAlignment="1">
      <alignment horizontal="center" vertical="center" wrapText="1"/>
    </xf>
    <xf numFmtId="0" fontId="5" fillId="0" borderId="43" xfId="0" applyFont="1" applyBorder="1"/>
    <xf numFmtId="9" fontId="2" fillId="2" borderId="33" xfId="0" applyNumberFormat="1" applyFont="1" applyFill="1" applyBorder="1" applyAlignment="1">
      <alignment horizontal="left" vertical="center" wrapText="1"/>
    </xf>
    <xf numFmtId="0" fontId="5" fillId="0" borderId="34" xfId="0" applyFont="1" applyBorder="1"/>
    <xf numFmtId="0" fontId="5" fillId="0" borderId="35" xfId="0" applyFont="1" applyBorder="1"/>
    <xf numFmtId="0" fontId="5" fillId="0" borderId="37" xfId="0" applyFont="1" applyBorder="1"/>
    <xf numFmtId="0" fontId="5" fillId="0" borderId="38" xfId="0" applyFont="1" applyBorder="1"/>
    <xf numFmtId="0" fontId="5" fillId="0" borderId="39" xfId="0" applyFont="1" applyBorder="1"/>
    <xf numFmtId="9" fontId="2" fillId="6" borderId="33" xfId="0" applyNumberFormat="1" applyFont="1" applyFill="1" applyBorder="1" applyAlignment="1">
      <alignment horizontal="left" vertical="center" wrapText="1"/>
    </xf>
    <xf numFmtId="0" fontId="5" fillId="7" borderId="34" xfId="0" applyFont="1" applyFill="1" applyBorder="1"/>
    <xf numFmtId="0" fontId="5" fillId="7" borderId="35" xfId="0" applyFont="1" applyFill="1" applyBorder="1"/>
    <xf numFmtId="0" fontId="5" fillId="7" borderId="37" xfId="0" applyFont="1" applyFill="1" applyBorder="1"/>
    <xf numFmtId="0" fontId="5" fillId="7" borderId="38" xfId="0" applyFont="1" applyFill="1" applyBorder="1"/>
    <xf numFmtId="0" fontId="5" fillId="7" borderId="39" xfId="0" applyFont="1" applyFill="1" applyBorder="1"/>
    <xf numFmtId="9" fontId="15" fillId="6" borderId="33" xfId="0" applyNumberFormat="1" applyFont="1" applyFill="1" applyBorder="1" applyAlignment="1">
      <alignment horizontal="left" vertical="center" wrapText="1"/>
    </xf>
    <xf numFmtId="9" fontId="0" fillId="0" borderId="32" xfId="0" applyNumberFormat="1" applyFont="1" applyBorder="1" applyAlignment="1">
      <alignment horizontal="center" vertical="center"/>
    </xf>
    <xf numFmtId="0" fontId="11" fillId="4" borderId="30" xfId="0" applyFont="1" applyFill="1" applyBorder="1" applyAlignment="1">
      <alignment horizontal="center" vertical="center" wrapText="1"/>
    </xf>
    <xf numFmtId="0" fontId="5" fillId="0" borderId="23" xfId="0" applyFont="1" applyBorder="1"/>
    <xf numFmtId="0" fontId="5" fillId="0" borderId="31" xfId="0" applyFont="1" applyBorder="1"/>
    <xf numFmtId="0" fontId="17" fillId="8" borderId="33" xfId="0" applyFont="1" applyFill="1" applyBorder="1" applyAlignment="1">
      <alignment horizontal="left" vertical="center" wrapText="1"/>
    </xf>
    <xf numFmtId="0" fontId="17" fillId="0" borderId="33" xfId="0" applyFont="1" applyBorder="1" applyAlignment="1">
      <alignment horizontal="left" vertical="center" wrapText="1"/>
    </xf>
    <xf numFmtId="0" fontId="0" fillId="0" borderId="33" xfId="0" applyFont="1" applyBorder="1" applyAlignment="1">
      <alignment horizontal="left" vertical="center" wrapText="1"/>
    </xf>
    <xf numFmtId="0" fontId="17" fillId="7" borderId="33" xfId="0" applyFont="1" applyFill="1" applyBorder="1" applyAlignment="1">
      <alignment horizontal="left" vertical="center" wrapText="1"/>
    </xf>
    <xf numFmtId="14" fontId="2" fillId="0" borderId="32" xfId="0" applyNumberFormat="1" applyFont="1" applyBorder="1" applyAlignment="1">
      <alignment horizontal="center" vertical="center" wrapText="1"/>
    </xf>
    <xf numFmtId="44" fontId="0" fillId="2" borderId="32" xfId="0" applyNumberFormat="1" applyFont="1" applyFill="1" applyBorder="1" applyAlignment="1">
      <alignment horizontal="center" vertical="center" wrapText="1"/>
    </xf>
    <xf numFmtId="0" fontId="17" fillId="2" borderId="33" xfId="0" applyFont="1" applyFill="1" applyBorder="1" applyAlignment="1">
      <alignment horizontal="left" vertical="center" wrapText="1"/>
    </xf>
    <xf numFmtId="9" fontId="0" fillId="7" borderId="32" xfId="0" applyNumberFormat="1" applyFont="1" applyFill="1" applyBorder="1" applyAlignment="1">
      <alignment horizontal="center" vertical="center"/>
    </xf>
    <xf numFmtId="0" fontId="5" fillId="7" borderId="36" xfId="0" applyFont="1" applyFill="1" applyBorder="1"/>
    <xf numFmtId="9" fontId="0" fillId="2" borderId="32" xfId="0" applyNumberFormat="1" applyFont="1" applyFill="1" applyBorder="1" applyAlignment="1">
      <alignment horizontal="center" vertical="center"/>
    </xf>
    <xf numFmtId="9" fontId="0" fillId="3" borderId="32" xfId="0" applyNumberFormat="1" applyFont="1" applyFill="1" applyBorder="1" applyAlignment="1">
      <alignment horizontal="center" vertical="center" wrapText="1"/>
    </xf>
    <xf numFmtId="0" fontId="0" fillId="7" borderId="33" xfId="0" applyFont="1" applyFill="1" applyBorder="1" applyAlignment="1">
      <alignment horizontal="left" vertical="center" wrapText="1"/>
    </xf>
    <xf numFmtId="0" fontId="19" fillId="0" borderId="33" xfId="0" applyFont="1" applyBorder="1" applyAlignment="1">
      <alignment horizontal="left" vertical="center" wrapText="1"/>
    </xf>
    <xf numFmtId="0" fontId="19" fillId="7" borderId="33" xfId="0" applyFont="1" applyFill="1" applyBorder="1" applyAlignment="1">
      <alignment horizontal="left" vertical="center" wrapText="1"/>
    </xf>
    <xf numFmtId="9" fontId="0" fillId="3" borderId="32" xfId="0" applyNumberFormat="1" applyFont="1" applyFill="1" applyBorder="1" applyAlignment="1">
      <alignment horizontal="center" vertical="center"/>
    </xf>
    <xf numFmtId="0" fontId="0" fillId="10" borderId="33" xfId="0" applyFont="1" applyFill="1" applyBorder="1" applyAlignment="1">
      <alignment horizontal="left" vertical="center" wrapText="1"/>
    </xf>
    <xf numFmtId="0" fontId="0" fillId="2" borderId="33" xfId="0" applyFont="1" applyFill="1" applyBorder="1" applyAlignment="1">
      <alignment horizontal="left" vertical="center" wrapText="1"/>
    </xf>
    <xf numFmtId="0" fontId="17" fillId="3" borderId="33" xfId="0" applyFont="1" applyFill="1" applyBorder="1" applyAlignment="1">
      <alignment horizontal="left" vertical="center" wrapText="1"/>
    </xf>
    <xf numFmtId="0" fontId="5" fillId="3" borderId="34" xfId="0" applyFont="1" applyFill="1" applyBorder="1"/>
    <xf numFmtId="0" fontId="5" fillId="3" borderId="35" xfId="0" applyFont="1" applyFill="1" applyBorder="1"/>
    <xf numFmtId="0" fontId="5" fillId="3" borderId="37" xfId="0" applyFont="1" applyFill="1" applyBorder="1"/>
    <xf numFmtId="0" fontId="5" fillId="3" borderId="38" xfId="0" applyFont="1" applyFill="1" applyBorder="1"/>
    <xf numFmtId="0" fontId="5" fillId="3" borderId="39" xfId="0" applyFont="1" applyFill="1" applyBorder="1"/>
    <xf numFmtId="9" fontId="2" fillId="2" borderId="30" xfId="0" applyNumberFormat="1" applyFont="1" applyFill="1" applyBorder="1" applyAlignment="1">
      <alignment horizontal="center" vertical="center"/>
    </xf>
    <xf numFmtId="165" fontId="10" fillId="5" borderId="30" xfId="0" applyNumberFormat="1" applyFont="1" applyFill="1" applyBorder="1" applyAlignment="1">
      <alignment horizontal="right" vertical="center" wrapText="1"/>
    </xf>
    <xf numFmtId="0" fontId="11" fillId="2" borderId="33" xfId="0" applyFont="1" applyFill="1" applyBorder="1" applyAlignment="1">
      <alignment horizontal="center" vertical="center" wrapText="1"/>
    </xf>
    <xf numFmtId="0" fontId="15" fillId="6" borderId="33" xfId="0" applyFont="1" applyFill="1" applyBorder="1" applyAlignment="1">
      <alignment horizontal="left" vertical="center" wrapText="1"/>
    </xf>
    <xf numFmtId="0" fontId="2" fillId="6" borderId="33" xfId="0" applyFont="1" applyFill="1" applyBorder="1" applyAlignment="1">
      <alignment horizontal="left" vertical="center" wrapText="1"/>
    </xf>
    <xf numFmtId="0" fontId="2" fillId="0" borderId="30" xfId="0" applyFont="1" applyBorder="1" applyAlignment="1">
      <alignment horizontal="center"/>
    </xf>
    <xf numFmtId="0" fontId="11" fillId="2" borderId="30" xfId="0" applyFont="1" applyFill="1" applyBorder="1" applyAlignment="1">
      <alignment horizontal="center" vertical="center" wrapText="1"/>
    </xf>
    <xf numFmtId="44" fontId="2" fillId="3" borderId="40" xfId="0" applyNumberFormat="1" applyFont="1" applyFill="1" applyBorder="1" applyAlignment="1">
      <alignment horizontal="center" vertical="center"/>
    </xf>
    <xf numFmtId="0" fontId="5" fillId="0" borderId="41" xfId="0" applyFont="1" applyBorder="1"/>
    <xf numFmtId="0" fontId="5" fillId="0" borderId="42" xfId="0" applyFont="1" applyBorder="1"/>
    <xf numFmtId="0" fontId="2" fillId="3" borderId="33" xfId="0" applyFont="1" applyFill="1" applyBorder="1" applyAlignment="1">
      <alignment horizontal="left" vertical="center" wrapText="1"/>
    </xf>
    <xf numFmtId="0" fontId="16" fillId="3" borderId="50" xfId="0" applyFont="1" applyFill="1" applyBorder="1" applyAlignment="1">
      <alignment horizontal="center" vertical="center" wrapText="1"/>
    </xf>
    <xf numFmtId="0" fontId="11" fillId="2" borderId="32" xfId="0" applyFont="1" applyFill="1" applyBorder="1" applyAlignment="1">
      <alignment horizontal="center" vertical="center" wrapText="1"/>
    </xf>
    <xf numFmtId="10" fontId="2" fillId="2" borderId="32" xfId="0" applyNumberFormat="1" applyFont="1" applyFill="1" applyBorder="1" applyAlignment="1">
      <alignment horizontal="center" vertical="center" wrapText="1"/>
    </xf>
    <xf numFmtId="0" fontId="2" fillId="0" borderId="0" xfId="0" applyFont="1" applyAlignment="1">
      <alignment horizontal="center"/>
    </xf>
    <xf numFmtId="0" fontId="0" fillId="0" borderId="0" xfId="0" applyFont="1" applyAlignment="1"/>
    <xf numFmtId="166" fontId="2" fillId="2" borderId="32" xfId="0" applyNumberFormat="1" applyFont="1" applyFill="1" applyBorder="1" applyAlignment="1">
      <alignment horizontal="center" vertical="center" wrapText="1"/>
    </xf>
    <xf numFmtId="0" fontId="15" fillId="0" borderId="33" xfId="0" applyFont="1" applyBorder="1" applyAlignment="1">
      <alignment horizontal="left" vertical="center" wrapText="1"/>
    </xf>
    <xf numFmtId="0" fontId="0" fillId="6" borderId="33" xfId="0" applyFont="1" applyFill="1" applyBorder="1" applyAlignment="1">
      <alignment horizontal="left" vertical="center" wrapText="1"/>
    </xf>
    <xf numFmtId="9" fontId="5" fillId="6" borderId="33" xfId="0" applyNumberFormat="1" applyFont="1" applyFill="1" applyBorder="1" applyAlignment="1">
      <alignment horizontal="left" vertical="center" wrapText="1"/>
    </xf>
    <xf numFmtId="0" fontId="19" fillId="2" borderId="33" xfId="0" applyFont="1" applyFill="1" applyBorder="1" applyAlignment="1">
      <alignment horizontal="left" vertical="center" wrapText="1"/>
    </xf>
    <xf numFmtId="0" fontId="2" fillId="0" borderId="33" xfId="0" applyFont="1" applyBorder="1" applyAlignment="1">
      <alignment horizontal="left" vertical="center" wrapText="1"/>
    </xf>
    <xf numFmtId="0" fontId="4" fillId="4" borderId="2" xfId="0" applyFont="1" applyFill="1" applyBorder="1" applyAlignment="1">
      <alignment horizontal="center" vertical="center"/>
    </xf>
    <xf numFmtId="0" fontId="5" fillId="0" borderId="3" xfId="0" applyFont="1" applyBorder="1"/>
    <xf numFmtId="0" fontId="5" fillId="0" borderId="6" xfId="0" applyFont="1" applyBorder="1"/>
    <xf numFmtId="0" fontId="5" fillId="0" borderId="7" xfId="0" applyFont="1" applyBorder="1"/>
    <xf numFmtId="0" fontId="5" fillId="0" borderId="8" xfId="0" applyFont="1" applyBorder="1"/>
    <xf numFmtId="0" fontId="5" fillId="0" borderId="10" xfId="0" applyFont="1" applyBorder="1"/>
    <xf numFmtId="0" fontId="6" fillId="4" borderId="2" xfId="0" applyFont="1" applyFill="1" applyBorder="1" applyAlignment="1">
      <alignment horizontal="center" vertical="center"/>
    </xf>
    <xf numFmtId="0" fontId="5" fillId="0" borderId="4" xfId="0" applyFont="1" applyBorder="1"/>
    <xf numFmtId="0" fontId="5" fillId="0" borderId="9" xfId="0" applyFont="1" applyBorder="1"/>
    <xf numFmtId="0" fontId="8" fillId="4" borderId="11" xfId="0" applyFont="1" applyFill="1" applyBorder="1" applyAlignment="1">
      <alignment horizontal="center" vertical="center"/>
    </xf>
    <xf numFmtId="0" fontId="5" fillId="0" borderId="12" xfId="0" applyFont="1" applyBorder="1"/>
    <xf numFmtId="0" fontId="5" fillId="0" borderId="13" xfId="0" applyFont="1" applyBorder="1"/>
    <xf numFmtId="0" fontId="10" fillId="2" borderId="15" xfId="0" applyFont="1" applyFill="1" applyBorder="1" applyAlignment="1">
      <alignment horizontal="left" vertical="center" wrapText="1"/>
    </xf>
    <xf numFmtId="0" fontId="5" fillId="0" borderId="16" xfId="0" applyFont="1" applyBorder="1"/>
    <xf numFmtId="0" fontId="5" fillId="0" borderId="17" xfId="0" applyFont="1" applyBorder="1"/>
    <xf numFmtId="0" fontId="10" fillId="2" borderId="15" xfId="0" applyFont="1" applyFill="1" applyBorder="1" applyAlignment="1">
      <alignment horizontal="center" vertical="center" wrapText="1"/>
    </xf>
    <xf numFmtId="0" fontId="11" fillId="3" borderId="18" xfId="0" applyFont="1" applyFill="1" applyBorder="1" applyAlignment="1">
      <alignment horizontal="left" vertical="center" wrapText="1"/>
    </xf>
    <xf numFmtId="0" fontId="5" fillId="0" borderId="19" xfId="0" applyFont="1" applyBorder="1"/>
    <xf numFmtId="0" fontId="11" fillId="3" borderId="18" xfId="0" applyFont="1" applyFill="1" applyBorder="1" applyAlignment="1">
      <alignment horizontal="center" vertical="center" wrapText="1"/>
    </xf>
    <xf numFmtId="0" fontId="5" fillId="0" borderId="20" xfId="0" applyFont="1" applyBorder="1"/>
    <xf numFmtId="0" fontId="11" fillId="3" borderId="18" xfId="0" applyFont="1" applyFill="1" applyBorder="1" applyAlignment="1">
      <alignment horizontal="center" vertical="center"/>
    </xf>
    <xf numFmtId="0" fontId="11" fillId="3" borderId="22" xfId="0" applyFont="1" applyFill="1" applyBorder="1" applyAlignment="1">
      <alignment horizontal="center" vertical="center" wrapText="1"/>
    </xf>
    <xf numFmtId="0" fontId="5" fillId="0" borderId="24" xfId="0" applyFont="1" applyBorder="1"/>
    <xf numFmtId="0" fontId="11" fillId="3" borderId="22" xfId="0" applyFont="1" applyFill="1" applyBorder="1" applyAlignment="1">
      <alignment horizontal="center" vertical="center"/>
    </xf>
    <xf numFmtId="0" fontId="5" fillId="0" borderId="25" xfId="0" applyFont="1" applyBorder="1"/>
    <xf numFmtId="0" fontId="5" fillId="0" borderId="20" xfId="0" applyFont="1" applyBorder="1" applyAlignment="1">
      <alignment horizontal="center"/>
    </xf>
    <xf numFmtId="0" fontId="5" fillId="0" borderId="19" xfId="0" applyFont="1" applyBorder="1" applyAlignment="1">
      <alignment horizontal="center"/>
    </xf>
    <xf numFmtId="17" fontId="11" fillId="3" borderId="18" xfId="0" applyNumberFormat="1" applyFont="1" applyFill="1" applyBorder="1" applyAlignment="1">
      <alignment horizontal="center" vertical="center" wrapText="1"/>
    </xf>
    <xf numFmtId="0" fontId="10" fillId="2" borderId="26" xfId="0" applyFont="1" applyFill="1" applyBorder="1" applyAlignment="1">
      <alignment horizontal="left" vertical="center" wrapText="1"/>
    </xf>
    <xf numFmtId="0" fontId="5" fillId="0" borderId="27" xfId="0" applyFont="1" applyBorder="1"/>
    <xf numFmtId="0" fontId="5" fillId="0" borderId="28" xfId="0" applyFont="1" applyBorder="1"/>
    <xf numFmtId="0" fontId="10" fillId="5" borderId="30" xfId="0" applyFont="1" applyFill="1" applyBorder="1" applyAlignment="1">
      <alignment horizontal="center" vertical="center" wrapText="1"/>
    </xf>
    <xf numFmtId="165" fontId="10" fillId="5" borderId="30" xfId="0" applyNumberFormat="1" applyFont="1" applyFill="1" applyBorder="1" applyAlignment="1">
      <alignment horizontal="center" vertical="center" wrapText="1"/>
    </xf>
    <xf numFmtId="0" fontId="0" fillId="3" borderId="33" xfId="0" applyFont="1" applyFill="1" applyBorder="1" applyAlignment="1">
      <alignment horizontal="left" vertical="center" wrapText="1"/>
    </xf>
    <xf numFmtId="9" fontId="0" fillId="2" borderId="32" xfId="0" applyNumberFormat="1" applyFont="1" applyFill="1" applyBorder="1" applyAlignment="1">
      <alignment horizontal="center" vertical="center" wrapText="1"/>
    </xf>
    <xf numFmtId="0" fontId="19" fillId="3" borderId="33" xfId="0" applyFont="1" applyFill="1" applyBorder="1" applyAlignment="1">
      <alignment horizontal="left" vertical="center" wrapText="1"/>
    </xf>
    <xf numFmtId="0" fontId="11" fillId="2" borderId="30" xfId="0" applyFont="1" applyFill="1" applyBorder="1" applyAlignment="1">
      <alignment horizontal="right" vertical="center" wrapText="1"/>
    </xf>
    <xf numFmtId="14" fontId="2" fillId="3" borderId="32" xfId="0" applyNumberFormat="1" applyFont="1" applyFill="1" applyBorder="1" applyAlignment="1">
      <alignment horizontal="center" vertical="center" wrapText="1"/>
    </xf>
    <xf numFmtId="0" fontId="15" fillId="2" borderId="32" xfId="0" applyFont="1" applyFill="1" applyBorder="1" applyAlignment="1">
      <alignment horizontal="center" vertical="center" wrapText="1"/>
    </xf>
    <xf numFmtId="0" fontId="2" fillId="3" borderId="32" xfId="0" applyFont="1" applyFill="1" applyBorder="1" applyAlignment="1">
      <alignment horizontal="center" vertical="center" wrapText="1"/>
    </xf>
    <xf numFmtId="166" fontId="2" fillId="3" borderId="32" xfId="0" applyNumberFormat="1" applyFont="1" applyFill="1" applyBorder="1" applyAlignment="1">
      <alignment horizontal="center" vertical="center" wrapText="1"/>
    </xf>
    <xf numFmtId="0" fontId="2" fillId="0" borderId="32" xfId="0" applyFont="1" applyBorder="1" applyAlignment="1">
      <alignment horizontal="center" vertical="center" wrapText="1"/>
    </xf>
    <xf numFmtId="9" fontId="2" fillId="0" borderId="32" xfId="0" applyNumberFormat="1" applyFont="1" applyBorder="1" applyAlignment="1">
      <alignment horizontal="center" vertical="center" wrapText="1"/>
    </xf>
    <xf numFmtId="166" fontId="2" fillId="0" borderId="32" xfId="0" applyNumberFormat="1" applyFont="1" applyBorder="1" applyAlignment="1">
      <alignment horizontal="center" vertical="center" wrapText="1"/>
    </xf>
    <xf numFmtId="44" fontId="2" fillId="0" borderId="32" xfId="0" applyNumberFormat="1" applyFont="1" applyBorder="1" applyAlignment="1">
      <alignment horizontal="center" vertical="center" wrapText="1"/>
    </xf>
    <xf numFmtId="0" fontId="2" fillId="2" borderId="30" xfId="0" applyFont="1" applyFill="1" applyBorder="1" applyAlignment="1">
      <alignment horizontal="center" vertical="center" wrapText="1"/>
    </xf>
    <xf numFmtId="0" fontId="10" fillId="5" borderId="26" xfId="0" applyFont="1" applyFill="1" applyBorder="1" applyAlignment="1">
      <alignment horizontal="center" vertical="center" wrapText="1"/>
    </xf>
    <xf numFmtId="0" fontId="5" fillId="0" borderId="61" xfId="0" applyFont="1" applyBorder="1"/>
    <xf numFmtId="0" fontId="10" fillId="3" borderId="51" xfId="0" applyFont="1" applyFill="1" applyBorder="1" applyAlignment="1">
      <alignment horizontal="center" vertical="center" wrapText="1"/>
    </xf>
    <xf numFmtId="0" fontId="5" fillId="0" borderId="52" xfId="0" applyFont="1" applyBorder="1"/>
    <xf numFmtId="0" fontId="6" fillId="5" borderId="53" xfId="0" applyFont="1" applyFill="1" applyBorder="1" applyAlignment="1">
      <alignment horizontal="center" vertical="center" wrapText="1"/>
    </xf>
    <xf numFmtId="0" fontId="5" fillId="0" borderId="54" xfId="0" applyFont="1" applyBorder="1"/>
    <xf numFmtId="0" fontId="5" fillId="0" borderId="56" xfId="0" applyFont="1" applyBorder="1"/>
    <xf numFmtId="0" fontId="5" fillId="0" borderId="57" xfId="0" applyFont="1" applyBorder="1"/>
    <xf numFmtId="0" fontId="2" fillId="3" borderId="51" xfId="0" applyFont="1" applyFill="1" applyBorder="1"/>
    <xf numFmtId="0" fontId="14" fillId="3" borderId="30" xfId="0" applyFont="1" applyFill="1" applyBorder="1" applyAlignment="1">
      <alignment horizontal="center" vertical="center" wrapText="1"/>
    </xf>
    <xf numFmtId="0" fontId="5" fillId="0" borderId="55" xfId="0" applyFont="1" applyBorder="1"/>
    <xf numFmtId="0" fontId="5" fillId="0" borderId="58" xfId="0" applyFont="1" applyBorder="1"/>
    <xf numFmtId="9" fontId="6" fillId="3" borderId="53" xfId="0" applyNumberFormat="1" applyFont="1" applyFill="1" applyBorder="1" applyAlignment="1">
      <alignment horizontal="center" vertical="center" wrapText="1"/>
    </xf>
    <xf numFmtId="0" fontId="14" fillId="5" borderId="47" xfId="0" applyFont="1" applyFill="1" applyBorder="1" applyAlignment="1">
      <alignment horizontal="center" vertical="center" wrapText="1"/>
    </xf>
    <xf numFmtId="0" fontId="5" fillId="0" borderId="48" xfId="0" applyFont="1" applyBorder="1"/>
    <xf numFmtId="0" fontId="5" fillId="0" borderId="49" xfId="0" applyFont="1" applyBorder="1"/>
    <xf numFmtId="0" fontId="14" fillId="5" borderId="51" xfId="0" applyFont="1" applyFill="1" applyBorder="1" applyAlignment="1">
      <alignment horizontal="center" vertical="center" wrapText="1"/>
    </xf>
    <xf numFmtId="9" fontId="5" fillId="0" borderId="36" xfId="0" applyNumberFormat="1" applyFont="1" applyBorder="1"/>
    <xf numFmtId="10" fontId="2" fillId="3" borderId="32" xfId="0" applyNumberFormat="1" applyFont="1" applyFill="1" applyBorder="1" applyAlignment="1">
      <alignment horizontal="center" vertical="center" wrapText="1"/>
    </xf>
    <xf numFmtId="0" fontId="2" fillId="3" borderId="40" xfId="0" applyFont="1" applyFill="1" applyBorder="1" applyAlignment="1">
      <alignment horizontal="center"/>
    </xf>
    <xf numFmtId="0" fontId="0" fillId="2" borderId="32" xfId="0" applyFont="1" applyFill="1" applyBorder="1" applyAlignment="1">
      <alignment horizontal="center" vertical="center" wrapText="1"/>
    </xf>
    <xf numFmtId="165" fontId="6" fillId="11" borderId="1" xfId="0" applyNumberFormat="1" applyFont="1" applyFill="1" applyBorder="1" applyAlignment="1">
      <alignment horizontal="center" vertical="center" wrapText="1"/>
    </xf>
    <xf numFmtId="0" fontId="6" fillId="11" borderId="1" xfId="0" applyFont="1" applyFill="1" applyBorder="1" applyAlignment="1">
      <alignment horizontal="center" vertical="center" wrapText="1"/>
    </xf>
    <xf numFmtId="0" fontId="11" fillId="3" borderId="62" xfId="0" applyFont="1" applyFill="1" applyBorder="1" applyAlignment="1">
      <alignment horizontal="center" vertical="center" wrapText="1"/>
    </xf>
    <xf numFmtId="0" fontId="11" fillId="3" borderId="24" xfId="0" applyFont="1" applyFill="1" applyBorder="1" applyAlignment="1">
      <alignment horizontal="center" vertical="center" wrapText="1"/>
    </xf>
    <xf numFmtId="0" fontId="11" fillId="3" borderId="25" xfId="0" applyFont="1" applyFill="1" applyBorder="1" applyAlignment="1">
      <alignment horizontal="center" vertical="center" wrapText="1"/>
    </xf>
    <xf numFmtId="0" fontId="2" fillId="9" borderId="32" xfId="0" applyFont="1" applyFill="1" applyBorder="1" applyAlignment="1">
      <alignment horizontal="center" vertical="center" wrapText="1"/>
    </xf>
    <xf numFmtId="0" fontId="15" fillId="9" borderId="32" xfId="0" applyFont="1" applyFill="1" applyBorder="1" applyAlignment="1">
      <alignment horizontal="center" vertical="center" wrapText="1"/>
    </xf>
  </cellXfs>
  <cellStyles count="2">
    <cellStyle name="Millares [0]" xfId="1" builtinId="6"/>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7"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theme" Target="theme/theme1.xml"/><Relationship Id="rId5" Type="http://customschemas.google.com/relationships/workbookmetadata" Target="metadata"/><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1</xdr:col>
      <xdr:colOff>633207</xdr:colOff>
      <xdr:row>1</xdr:row>
      <xdr:rowOff>104775</xdr:rowOff>
    </xdr:from>
    <xdr:ext cx="1114425" cy="1066800"/>
    <xdr:pic>
      <xdr:nvPicPr>
        <xdr:cNvPr id="2" name="image1.png"/>
        <xdr:cNvPicPr preferRelativeResize="0"/>
      </xdr:nvPicPr>
      <xdr:blipFill>
        <a:blip xmlns:r="http://schemas.openxmlformats.org/officeDocument/2006/relationships" r:embed="rId1" cstate="print"/>
        <a:stretch>
          <a:fillRect/>
        </a:stretch>
      </xdr:blipFill>
      <xdr:spPr>
        <a:xfrm>
          <a:off x="740881" y="270427"/>
          <a:ext cx="1114425" cy="1066800"/>
        </a:xfrm>
        <a:prstGeom prst="rect">
          <a:avLst/>
        </a:prstGeom>
        <a:noFill/>
      </xdr:spPr>
    </xdr:pic>
    <xdr:clientData fLocksWithSheet="0"/>
  </xdr:oneCellAnchor>
</xdr:wsDr>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J208"/>
  <sheetViews>
    <sheetView showGridLines="0" tabSelected="1" zoomScale="90" zoomScaleNormal="90" zoomScaleSheetLayoutView="90" workbookViewId="0"/>
  </sheetViews>
  <sheetFormatPr baseColWidth="10" defaultColWidth="14.42578125" defaultRowHeight="15" customHeight="1" x14ac:dyDescent="0.2"/>
  <cols>
    <col min="1" max="1" width="1.5703125" customWidth="1"/>
    <col min="2" max="2" width="29.7109375" customWidth="1"/>
    <col min="3" max="3" width="7.28515625" customWidth="1"/>
    <col min="4" max="4" width="39.42578125" customWidth="1"/>
    <col min="5" max="5" width="13.85546875" customWidth="1"/>
    <col min="6" max="6" width="13.28515625" customWidth="1"/>
    <col min="7" max="7" width="35.28515625" customWidth="1"/>
    <col min="8" max="8" width="23.42578125" customWidth="1"/>
    <col min="9" max="9" width="10.28515625" customWidth="1"/>
    <col min="10" max="11" width="15.28515625" customWidth="1"/>
    <col min="12" max="12" width="14" customWidth="1"/>
    <col min="13" max="13" width="13.28515625" customWidth="1"/>
    <col min="14" max="14" width="11.28515625" customWidth="1"/>
    <col min="15" max="15" width="16.5703125" customWidth="1"/>
    <col min="16" max="18" width="28.85546875" customWidth="1"/>
    <col min="19" max="20" width="30.140625" customWidth="1"/>
    <col min="21" max="21" width="26.5703125" customWidth="1"/>
    <col min="22" max="22" width="2.7109375" customWidth="1"/>
    <col min="23" max="23" width="10.7109375" customWidth="1"/>
  </cols>
  <sheetData>
    <row r="1" spans="1:35" ht="12.75" customHeight="1" x14ac:dyDescent="0.2">
      <c r="A1" s="1" t="s">
        <v>0</v>
      </c>
      <c r="B1" s="2" t="s">
        <v>0</v>
      </c>
      <c r="C1" s="2" t="s">
        <v>0</v>
      </c>
      <c r="D1" s="2" t="s">
        <v>0</v>
      </c>
      <c r="E1" s="2" t="s">
        <v>0</v>
      </c>
      <c r="F1" s="2" t="s">
        <v>0</v>
      </c>
      <c r="G1" s="2" t="s">
        <v>0</v>
      </c>
      <c r="H1" s="2" t="s">
        <v>0</v>
      </c>
      <c r="I1" s="2"/>
      <c r="J1" s="3" t="s">
        <v>0</v>
      </c>
      <c r="K1" s="3"/>
      <c r="L1" s="3"/>
      <c r="M1" s="3"/>
      <c r="N1" s="3"/>
      <c r="O1" s="3" t="s">
        <v>0</v>
      </c>
      <c r="P1" s="3"/>
      <c r="Q1" s="2" t="s">
        <v>0</v>
      </c>
      <c r="R1" s="2" t="s">
        <v>0</v>
      </c>
      <c r="S1" s="4" t="s">
        <v>0</v>
      </c>
      <c r="T1" s="4" t="s">
        <v>0</v>
      </c>
      <c r="U1" s="4" t="s">
        <v>0</v>
      </c>
      <c r="V1" s="4" t="s">
        <v>0</v>
      </c>
      <c r="W1" s="4" t="s">
        <v>0</v>
      </c>
      <c r="X1" s="4"/>
      <c r="Y1" s="4"/>
      <c r="Z1" s="4"/>
      <c r="AA1" s="4"/>
      <c r="AB1" s="4"/>
      <c r="AC1" s="4"/>
      <c r="AD1" s="4"/>
      <c r="AE1" s="4"/>
      <c r="AF1" s="4"/>
      <c r="AG1" s="4"/>
      <c r="AH1" s="4"/>
      <c r="AI1" s="4"/>
    </row>
    <row r="2" spans="1:35" ht="33.75" customHeight="1" x14ac:dyDescent="0.2">
      <c r="A2" s="5"/>
      <c r="B2" s="181"/>
      <c r="C2" s="182"/>
      <c r="D2" s="187" t="s">
        <v>1</v>
      </c>
      <c r="E2" s="188"/>
      <c r="F2" s="188"/>
      <c r="G2" s="188"/>
      <c r="H2" s="188"/>
      <c r="I2" s="188"/>
      <c r="J2" s="188"/>
      <c r="K2" s="188"/>
      <c r="L2" s="188"/>
      <c r="M2" s="188"/>
      <c r="N2" s="188"/>
      <c r="O2" s="188"/>
      <c r="P2" s="182"/>
      <c r="Q2" s="6" t="s">
        <v>2</v>
      </c>
      <c r="R2" s="7" t="s">
        <v>3</v>
      </c>
      <c r="S2" s="8"/>
      <c r="T2" s="8"/>
      <c r="U2" s="8"/>
      <c r="V2" s="8"/>
      <c r="W2" s="8"/>
      <c r="X2" s="4"/>
      <c r="Y2" s="4"/>
      <c r="Z2" s="4"/>
      <c r="AA2" s="4"/>
      <c r="AB2" s="4"/>
      <c r="AC2" s="4"/>
      <c r="AD2" s="4"/>
      <c r="AE2" s="4"/>
      <c r="AF2" s="4"/>
      <c r="AG2" s="4"/>
      <c r="AH2" s="4"/>
      <c r="AI2" s="4"/>
    </row>
    <row r="3" spans="1:35" ht="33.75" customHeight="1" x14ac:dyDescent="0.2">
      <c r="A3" s="5"/>
      <c r="B3" s="183"/>
      <c r="C3" s="184"/>
      <c r="D3" s="185"/>
      <c r="E3" s="189"/>
      <c r="F3" s="189"/>
      <c r="G3" s="189"/>
      <c r="H3" s="189"/>
      <c r="I3" s="189"/>
      <c r="J3" s="189"/>
      <c r="K3" s="189"/>
      <c r="L3" s="189"/>
      <c r="M3" s="189"/>
      <c r="N3" s="189"/>
      <c r="O3" s="189"/>
      <c r="P3" s="186"/>
      <c r="Q3" s="6" t="s">
        <v>4</v>
      </c>
      <c r="R3" s="7">
        <v>7</v>
      </c>
      <c r="S3" s="8"/>
      <c r="T3" s="8"/>
      <c r="U3" s="9"/>
      <c r="V3" s="9"/>
      <c r="W3" s="8"/>
      <c r="X3" s="4"/>
      <c r="Y3" s="4"/>
      <c r="Z3" s="4"/>
      <c r="AA3" s="4"/>
      <c r="AB3" s="4"/>
      <c r="AC3" s="4"/>
      <c r="AD3" s="4"/>
      <c r="AE3" s="4"/>
      <c r="AF3" s="4"/>
      <c r="AG3" s="4"/>
      <c r="AH3" s="4"/>
      <c r="AI3" s="4"/>
    </row>
    <row r="4" spans="1:35" ht="33.75" customHeight="1" x14ac:dyDescent="0.2">
      <c r="A4" s="5"/>
      <c r="B4" s="185"/>
      <c r="C4" s="186"/>
      <c r="D4" s="190" t="s">
        <v>5</v>
      </c>
      <c r="E4" s="191"/>
      <c r="F4" s="191"/>
      <c r="G4" s="191"/>
      <c r="H4" s="191"/>
      <c r="I4" s="191"/>
      <c r="J4" s="191"/>
      <c r="K4" s="191"/>
      <c r="L4" s="191"/>
      <c r="M4" s="191"/>
      <c r="N4" s="191"/>
      <c r="O4" s="191"/>
      <c r="P4" s="192"/>
      <c r="Q4" s="6" t="s">
        <v>6</v>
      </c>
      <c r="R4" s="10">
        <v>43735</v>
      </c>
      <c r="S4" s="8"/>
      <c r="T4" s="8"/>
      <c r="U4" s="8"/>
      <c r="V4" s="8"/>
      <c r="W4" s="8"/>
      <c r="X4" s="4"/>
      <c r="Y4" s="4"/>
      <c r="Z4" s="4"/>
      <c r="AA4" s="4"/>
      <c r="AB4" s="4"/>
      <c r="AC4" s="4"/>
      <c r="AD4" s="4"/>
      <c r="AE4" s="4"/>
      <c r="AF4" s="4"/>
      <c r="AG4" s="4"/>
      <c r="AH4" s="4"/>
      <c r="AI4" s="4"/>
    </row>
    <row r="5" spans="1:35" ht="9" customHeight="1" x14ac:dyDescent="0.2">
      <c r="A5" s="5"/>
      <c r="B5" s="11"/>
      <c r="C5" s="11"/>
      <c r="D5" s="11"/>
      <c r="E5" s="12"/>
      <c r="F5" s="12"/>
      <c r="G5" s="12"/>
      <c r="H5" s="12"/>
      <c r="I5" s="12"/>
      <c r="J5" s="12"/>
      <c r="K5" s="12"/>
      <c r="L5" s="12"/>
      <c r="M5" s="12"/>
      <c r="N5" s="12"/>
      <c r="O5" s="12"/>
      <c r="P5" s="12"/>
      <c r="Q5" s="5"/>
      <c r="R5" s="13"/>
      <c r="S5" s="8"/>
      <c r="T5" s="8"/>
      <c r="U5" s="8"/>
      <c r="V5" s="8"/>
      <c r="W5" s="8"/>
      <c r="X5" s="9"/>
      <c r="Y5" s="8"/>
      <c r="Z5" s="4"/>
      <c r="AA5" s="4"/>
      <c r="AB5" s="4"/>
      <c r="AC5" s="4"/>
      <c r="AD5" s="4"/>
      <c r="AE5" s="4"/>
      <c r="AF5" s="4"/>
      <c r="AG5" s="4"/>
      <c r="AH5" s="4"/>
      <c r="AI5" s="4"/>
    </row>
    <row r="6" spans="1:35" ht="18" customHeight="1" x14ac:dyDescent="0.2">
      <c r="A6" s="5"/>
      <c r="B6" s="193" t="s">
        <v>7</v>
      </c>
      <c r="C6" s="194"/>
      <c r="D6" s="194"/>
      <c r="E6" s="194"/>
      <c r="F6" s="194"/>
      <c r="G6" s="194"/>
      <c r="H6" s="194"/>
      <c r="I6" s="194"/>
      <c r="J6" s="194"/>
      <c r="K6" s="194"/>
      <c r="L6" s="194"/>
      <c r="M6" s="194"/>
      <c r="N6" s="194"/>
      <c r="O6" s="194"/>
      <c r="P6" s="194"/>
      <c r="Q6" s="194"/>
      <c r="R6" s="195"/>
      <c r="S6" s="8"/>
      <c r="T6" s="8"/>
      <c r="U6" s="8"/>
      <c r="V6" s="8"/>
      <c r="W6" s="8"/>
      <c r="X6" s="9"/>
      <c r="Y6" s="8"/>
      <c r="Z6" s="4"/>
      <c r="AA6" s="4"/>
      <c r="AB6" s="4"/>
      <c r="AC6" s="4"/>
      <c r="AD6" s="4"/>
      <c r="AE6" s="4"/>
      <c r="AF6" s="4"/>
      <c r="AG6" s="4"/>
      <c r="AH6" s="4"/>
      <c r="AI6" s="4"/>
    </row>
    <row r="7" spans="1:35" ht="9.75" customHeight="1" x14ac:dyDescent="0.2">
      <c r="A7" s="5"/>
      <c r="B7" s="196"/>
      <c r="C7" s="194"/>
      <c r="D7" s="194"/>
      <c r="E7" s="194"/>
      <c r="F7" s="194"/>
      <c r="G7" s="194"/>
      <c r="H7" s="194"/>
      <c r="I7" s="194"/>
      <c r="J7" s="194"/>
      <c r="K7" s="194"/>
      <c r="L7" s="194"/>
      <c r="M7" s="194"/>
      <c r="N7" s="194"/>
      <c r="O7" s="194"/>
      <c r="P7" s="194"/>
      <c r="Q7" s="194"/>
      <c r="R7" s="195"/>
      <c r="S7" s="8"/>
      <c r="T7" s="8"/>
      <c r="U7" s="8"/>
      <c r="V7" s="8"/>
      <c r="W7" s="8"/>
      <c r="X7" s="9"/>
      <c r="Y7" s="8"/>
      <c r="Z7" s="4"/>
      <c r="AA7" s="4"/>
      <c r="AB7" s="4"/>
      <c r="AC7" s="4"/>
      <c r="AD7" s="4"/>
      <c r="AE7" s="4"/>
      <c r="AF7" s="4"/>
      <c r="AG7" s="4"/>
      <c r="AH7" s="4"/>
      <c r="AI7" s="4"/>
    </row>
    <row r="8" spans="1:35" ht="39" customHeight="1" x14ac:dyDescent="0.2">
      <c r="A8" s="5"/>
      <c r="B8" s="197" t="s">
        <v>8</v>
      </c>
      <c r="C8" s="198"/>
      <c r="D8" s="197" t="s">
        <v>9</v>
      </c>
      <c r="E8" s="200"/>
      <c r="F8" s="200"/>
      <c r="G8" s="200"/>
      <c r="H8" s="200"/>
      <c r="I8" s="198"/>
      <c r="J8" s="199" t="s">
        <v>10</v>
      </c>
      <c r="K8" s="200"/>
      <c r="L8" s="198"/>
      <c r="M8" s="250" t="s">
        <v>352</v>
      </c>
      <c r="N8" s="251"/>
      <c r="O8" s="251"/>
      <c r="P8" s="251"/>
      <c r="Q8" s="251"/>
      <c r="R8" s="252"/>
      <c r="S8" s="8"/>
      <c r="T8" s="8"/>
      <c r="U8" s="8"/>
      <c r="V8" s="8"/>
      <c r="W8" s="8"/>
      <c r="X8" s="9"/>
      <c r="Y8" s="8"/>
      <c r="Z8" s="4"/>
      <c r="AA8" s="4"/>
      <c r="AB8" s="4"/>
      <c r="AC8" s="4"/>
      <c r="AD8" s="4"/>
      <c r="AE8" s="4"/>
      <c r="AF8" s="4"/>
      <c r="AG8" s="4"/>
      <c r="AH8" s="4"/>
      <c r="AI8" s="4"/>
    </row>
    <row r="9" spans="1:35" ht="39" customHeight="1" x14ac:dyDescent="0.2">
      <c r="A9" s="5"/>
      <c r="B9" s="14" t="s">
        <v>11</v>
      </c>
      <c r="C9" s="199" t="s">
        <v>12</v>
      </c>
      <c r="D9" s="206"/>
      <c r="E9" s="206"/>
      <c r="F9" s="207"/>
      <c r="G9" s="199" t="s">
        <v>13</v>
      </c>
      <c r="H9" s="198"/>
      <c r="I9" s="199" t="s">
        <v>14</v>
      </c>
      <c r="J9" s="200"/>
      <c r="K9" s="200"/>
      <c r="L9" s="198"/>
      <c r="M9" s="202" t="s">
        <v>15</v>
      </c>
      <c r="N9" s="134"/>
      <c r="O9" s="203"/>
      <c r="P9" s="202" t="s">
        <v>16</v>
      </c>
      <c r="Q9" s="134"/>
      <c r="R9" s="205"/>
      <c r="S9" s="8"/>
      <c r="T9" s="8"/>
      <c r="U9" s="8"/>
      <c r="V9" s="8"/>
      <c r="W9" s="8"/>
      <c r="X9" s="9"/>
      <c r="Y9" s="8"/>
      <c r="Z9" s="4"/>
      <c r="AA9" s="4"/>
      <c r="AB9" s="4"/>
      <c r="AC9" s="4"/>
      <c r="AD9" s="4"/>
      <c r="AE9" s="4"/>
      <c r="AF9" s="4"/>
      <c r="AG9" s="4"/>
      <c r="AH9" s="4"/>
      <c r="AI9" s="4"/>
    </row>
    <row r="10" spans="1:35" ht="38.25" customHeight="1" x14ac:dyDescent="0.2">
      <c r="A10" s="5"/>
      <c r="B10" s="15" t="s">
        <v>17</v>
      </c>
      <c r="C10" s="208">
        <v>43466</v>
      </c>
      <c r="D10" s="200"/>
      <c r="E10" s="200"/>
      <c r="F10" s="200"/>
      <c r="G10" s="198"/>
      <c r="H10" s="199" t="s">
        <v>18</v>
      </c>
      <c r="I10" s="198"/>
      <c r="J10" s="201" t="s">
        <v>19</v>
      </c>
      <c r="K10" s="200"/>
      <c r="L10" s="198"/>
      <c r="M10" s="202" t="s">
        <v>20</v>
      </c>
      <c r="N10" s="134"/>
      <c r="O10" s="134"/>
      <c r="P10" s="203"/>
      <c r="Q10" s="204" t="s">
        <v>21</v>
      </c>
      <c r="R10" s="205"/>
      <c r="S10" s="8"/>
      <c r="T10" s="8"/>
      <c r="U10" s="8"/>
      <c r="V10" s="8"/>
      <c r="W10" s="8"/>
      <c r="X10" s="9"/>
      <c r="Y10" s="8"/>
      <c r="Z10" s="4"/>
      <c r="AA10" s="4"/>
      <c r="AB10" s="4"/>
      <c r="AC10" s="4"/>
      <c r="AD10" s="4"/>
      <c r="AE10" s="4"/>
      <c r="AF10" s="4"/>
      <c r="AG10" s="4"/>
      <c r="AH10" s="4"/>
      <c r="AI10" s="4"/>
    </row>
    <row r="11" spans="1:35" ht="38.25" customHeight="1" x14ac:dyDescent="0.2">
      <c r="A11" s="5"/>
      <c r="B11" s="209" t="s">
        <v>22</v>
      </c>
      <c r="C11" s="210"/>
      <c r="D11" s="210"/>
      <c r="E11" s="210"/>
      <c r="F11" s="210"/>
      <c r="G11" s="210"/>
      <c r="H11" s="210"/>
      <c r="I11" s="210"/>
      <c r="J11" s="210"/>
      <c r="K11" s="210"/>
      <c r="L11" s="210"/>
      <c r="M11" s="210"/>
      <c r="N11" s="210"/>
      <c r="O11" s="210"/>
      <c r="P11" s="210"/>
      <c r="Q11" s="210"/>
      <c r="R11" s="211"/>
      <c r="S11" s="8"/>
      <c r="T11" s="8"/>
      <c r="U11" s="8"/>
      <c r="V11" s="8"/>
      <c r="W11" s="8"/>
      <c r="X11" s="9"/>
      <c r="Y11" s="8"/>
      <c r="Z11" s="4"/>
      <c r="AA11" s="4"/>
      <c r="AB11" s="4"/>
      <c r="AC11" s="4"/>
      <c r="AD11" s="4"/>
      <c r="AE11" s="4"/>
      <c r="AF11" s="4"/>
      <c r="AG11" s="4"/>
      <c r="AH11" s="4"/>
      <c r="AI11" s="4"/>
    </row>
    <row r="12" spans="1:35" ht="38.25" customHeight="1" x14ac:dyDescent="0.2">
      <c r="A12" s="2"/>
      <c r="B12" s="16" t="s">
        <v>23</v>
      </c>
      <c r="C12" s="212" t="s">
        <v>24</v>
      </c>
      <c r="D12" s="134"/>
      <c r="E12" s="134"/>
      <c r="F12" s="134"/>
      <c r="G12" s="134"/>
      <c r="H12" s="134"/>
      <c r="I12" s="134"/>
      <c r="J12" s="134"/>
      <c r="K12" s="135"/>
      <c r="L12" s="213" t="s">
        <v>25</v>
      </c>
      <c r="M12" s="134"/>
      <c r="N12" s="135"/>
      <c r="O12" s="17">
        <v>0.1</v>
      </c>
      <c r="P12" s="213" t="s">
        <v>26</v>
      </c>
      <c r="Q12" s="135"/>
      <c r="R12" s="18">
        <f>O21*O12</f>
        <v>9.9333333333333329E-2</v>
      </c>
      <c r="S12" s="19"/>
      <c r="T12" s="19"/>
      <c r="U12" s="19"/>
      <c r="V12" s="4"/>
      <c r="W12" s="4"/>
      <c r="X12" s="4"/>
      <c r="Y12" s="4"/>
      <c r="Z12" s="4"/>
      <c r="AA12" s="4"/>
      <c r="AB12" s="4"/>
      <c r="AC12" s="4"/>
      <c r="AD12" s="4"/>
      <c r="AE12" s="4"/>
      <c r="AF12" s="4"/>
      <c r="AG12" s="4"/>
      <c r="AH12" s="4"/>
      <c r="AI12" s="4"/>
    </row>
    <row r="13" spans="1:35" ht="45" customHeight="1" x14ac:dyDescent="0.2">
      <c r="A13" s="2"/>
      <c r="B13" s="171" t="s">
        <v>27</v>
      </c>
      <c r="C13" s="171" t="s">
        <v>28</v>
      </c>
      <c r="D13" s="171" t="s">
        <v>29</v>
      </c>
      <c r="E13" s="171" t="s">
        <v>30</v>
      </c>
      <c r="F13" s="171" t="s">
        <v>31</v>
      </c>
      <c r="G13" s="171" t="s">
        <v>32</v>
      </c>
      <c r="H13" s="171" t="s">
        <v>33</v>
      </c>
      <c r="I13" s="133" t="s">
        <v>34</v>
      </c>
      <c r="J13" s="134"/>
      <c r="K13" s="134"/>
      <c r="L13" s="134"/>
      <c r="M13" s="134"/>
      <c r="N13" s="134"/>
      <c r="O13" s="135"/>
      <c r="P13" s="161" t="s">
        <v>35</v>
      </c>
      <c r="Q13" s="120"/>
      <c r="R13" s="121"/>
      <c r="S13" s="20"/>
      <c r="T13" s="21"/>
      <c r="U13" s="20"/>
      <c r="V13" s="4"/>
      <c r="W13" s="4"/>
      <c r="X13" s="4"/>
      <c r="Y13" s="4"/>
      <c r="Z13" s="4"/>
      <c r="AA13" s="4"/>
      <c r="AB13" s="4"/>
      <c r="AC13" s="4"/>
      <c r="AD13" s="4"/>
      <c r="AE13" s="4"/>
      <c r="AF13" s="4"/>
      <c r="AG13" s="4"/>
      <c r="AH13" s="4"/>
      <c r="AI13" s="4"/>
    </row>
    <row r="14" spans="1:35" ht="46.5" customHeight="1" x14ac:dyDescent="0.2">
      <c r="A14" s="2"/>
      <c r="B14" s="112"/>
      <c r="C14" s="112"/>
      <c r="D14" s="112"/>
      <c r="E14" s="112"/>
      <c r="F14" s="112"/>
      <c r="G14" s="112"/>
      <c r="H14" s="112"/>
      <c r="I14" s="22" t="s">
        <v>36</v>
      </c>
      <c r="J14" s="23" t="s">
        <v>37</v>
      </c>
      <c r="K14" s="23" t="s">
        <v>38</v>
      </c>
      <c r="L14" s="23" t="s">
        <v>39</v>
      </c>
      <c r="M14" s="23" t="s">
        <v>40</v>
      </c>
      <c r="N14" s="23" t="s">
        <v>41</v>
      </c>
      <c r="O14" s="23" t="s">
        <v>42</v>
      </c>
      <c r="P14" s="122"/>
      <c r="Q14" s="123"/>
      <c r="R14" s="124"/>
      <c r="S14" s="19"/>
      <c r="T14" s="19"/>
      <c r="U14" s="19"/>
      <c r="V14" s="4"/>
      <c r="W14" s="4"/>
      <c r="X14" s="4"/>
      <c r="Y14" s="4"/>
      <c r="Z14" s="4"/>
      <c r="AA14" s="4"/>
      <c r="AB14" s="4"/>
      <c r="AC14" s="4"/>
      <c r="AD14" s="4"/>
      <c r="AE14" s="4"/>
      <c r="AF14" s="4"/>
      <c r="AG14" s="4"/>
      <c r="AH14" s="4"/>
      <c r="AI14" s="4"/>
    </row>
    <row r="15" spans="1:35" ht="75.75" customHeight="1" x14ac:dyDescent="0.2">
      <c r="A15" s="173"/>
      <c r="B15" s="114" t="s">
        <v>43</v>
      </c>
      <c r="C15" s="175" t="s">
        <v>44</v>
      </c>
      <c r="D15" s="117" t="s">
        <v>45</v>
      </c>
      <c r="E15" s="111">
        <v>43466</v>
      </c>
      <c r="F15" s="111">
        <v>43830</v>
      </c>
      <c r="G15" s="113" t="s">
        <v>46</v>
      </c>
      <c r="H15" s="114" t="s">
        <v>47</v>
      </c>
      <c r="I15" s="23" t="s">
        <v>48</v>
      </c>
      <c r="J15" s="24">
        <v>6</v>
      </c>
      <c r="K15" s="24">
        <v>6</v>
      </c>
      <c r="L15" s="24">
        <v>6</v>
      </c>
      <c r="M15" s="24">
        <v>6</v>
      </c>
      <c r="N15" s="24">
        <v>6</v>
      </c>
      <c r="O15" s="215">
        <f>+N16/N15</f>
        <v>1</v>
      </c>
      <c r="P15" s="214" t="s">
        <v>49</v>
      </c>
      <c r="Q15" s="120"/>
      <c r="R15" s="121"/>
      <c r="S15" s="166"/>
      <c r="T15" s="25"/>
      <c r="U15" s="4"/>
      <c r="V15" s="4"/>
      <c r="W15" s="4"/>
      <c r="X15" s="4"/>
      <c r="Y15" s="4"/>
      <c r="Z15" s="4"/>
      <c r="AA15" s="4"/>
      <c r="AB15" s="4"/>
      <c r="AC15" s="4"/>
      <c r="AD15" s="4"/>
      <c r="AE15" s="4"/>
      <c r="AF15" s="4"/>
      <c r="AG15" s="4"/>
      <c r="AH15" s="4"/>
      <c r="AI15" s="4"/>
    </row>
    <row r="16" spans="1:35" ht="99" customHeight="1" x14ac:dyDescent="0.2">
      <c r="A16" s="174"/>
      <c r="B16" s="112"/>
      <c r="C16" s="112"/>
      <c r="D16" s="112"/>
      <c r="E16" s="112"/>
      <c r="F16" s="112"/>
      <c r="G16" s="112"/>
      <c r="H16" s="112"/>
      <c r="I16" s="23" t="s">
        <v>50</v>
      </c>
      <c r="J16" s="26">
        <v>6</v>
      </c>
      <c r="K16" s="24">
        <v>6</v>
      </c>
      <c r="L16" s="24">
        <v>6</v>
      </c>
      <c r="M16" s="27">
        <v>6</v>
      </c>
      <c r="N16" s="24">
        <v>6</v>
      </c>
      <c r="O16" s="112"/>
      <c r="P16" s="122"/>
      <c r="Q16" s="123"/>
      <c r="R16" s="124"/>
      <c r="S16" s="167"/>
      <c r="T16" s="25"/>
      <c r="U16" s="4"/>
      <c r="V16" s="4"/>
      <c r="W16" s="4"/>
      <c r="X16" s="4"/>
      <c r="Y16" s="4"/>
      <c r="Z16" s="4"/>
      <c r="AA16" s="4"/>
      <c r="AB16" s="4"/>
      <c r="AC16" s="4"/>
      <c r="AD16" s="4"/>
      <c r="AE16" s="4"/>
      <c r="AF16" s="4"/>
      <c r="AG16" s="4"/>
      <c r="AH16" s="4"/>
      <c r="AI16" s="4"/>
    </row>
    <row r="17" spans="1:35" ht="51.75" customHeight="1" x14ac:dyDescent="0.2">
      <c r="A17" s="173"/>
      <c r="B17" s="114" t="s">
        <v>51</v>
      </c>
      <c r="C17" s="175" t="s">
        <v>52</v>
      </c>
      <c r="D17" s="117" t="s">
        <v>53</v>
      </c>
      <c r="E17" s="111">
        <v>43497</v>
      </c>
      <c r="F17" s="111">
        <v>43830</v>
      </c>
      <c r="G17" s="113" t="s">
        <v>54</v>
      </c>
      <c r="H17" s="114" t="s">
        <v>55</v>
      </c>
      <c r="I17" s="23" t="s">
        <v>48</v>
      </c>
      <c r="J17" s="28">
        <v>0.08</v>
      </c>
      <c r="K17" s="29">
        <v>0.6</v>
      </c>
      <c r="L17" s="29">
        <v>0.25</v>
      </c>
      <c r="M17" s="28">
        <v>7.0000000000000007E-2</v>
      </c>
      <c r="N17" s="29">
        <f t="shared" ref="N17:N20" si="0">SUM(J17:M17)</f>
        <v>1</v>
      </c>
      <c r="O17" s="114">
        <f>+N18/N17</f>
        <v>0.98</v>
      </c>
      <c r="P17" s="216" t="s">
        <v>341</v>
      </c>
      <c r="Q17" s="120"/>
      <c r="R17" s="121"/>
      <c r="S17" s="167"/>
      <c r="T17" s="25"/>
      <c r="U17" s="4"/>
      <c r="V17" s="4"/>
      <c r="W17" s="4"/>
      <c r="X17" s="4"/>
      <c r="Y17" s="4"/>
      <c r="Z17" s="4"/>
      <c r="AA17" s="4"/>
      <c r="AB17" s="4"/>
      <c r="AC17" s="4"/>
      <c r="AD17" s="4"/>
      <c r="AE17" s="4"/>
      <c r="AF17" s="4"/>
      <c r="AG17" s="4"/>
      <c r="AH17" s="4"/>
      <c r="AI17" s="4"/>
    </row>
    <row r="18" spans="1:35" ht="51.75" customHeight="1" x14ac:dyDescent="0.2">
      <c r="A18" s="174"/>
      <c r="B18" s="112"/>
      <c r="C18" s="112"/>
      <c r="D18" s="112"/>
      <c r="E18" s="112"/>
      <c r="F18" s="112"/>
      <c r="G18" s="112"/>
      <c r="H18" s="112"/>
      <c r="I18" s="23" t="s">
        <v>50</v>
      </c>
      <c r="J18" s="28">
        <v>0.08</v>
      </c>
      <c r="K18" s="29">
        <v>0.72</v>
      </c>
      <c r="L18" s="29">
        <v>0.16</v>
      </c>
      <c r="M18" s="30">
        <v>0.02</v>
      </c>
      <c r="N18" s="29">
        <f t="shared" si="0"/>
        <v>0.98</v>
      </c>
      <c r="O18" s="112"/>
      <c r="P18" s="122"/>
      <c r="Q18" s="123"/>
      <c r="R18" s="124"/>
      <c r="S18" s="167"/>
      <c r="T18" s="25"/>
      <c r="U18" s="4"/>
      <c r="V18" s="4"/>
      <c r="W18" s="4"/>
      <c r="X18" s="4"/>
      <c r="Y18" s="4"/>
      <c r="Z18" s="4"/>
      <c r="AA18" s="4"/>
      <c r="AB18" s="4"/>
      <c r="AC18" s="4"/>
      <c r="AD18" s="4"/>
      <c r="AE18" s="4"/>
      <c r="AF18" s="4"/>
      <c r="AG18" s="4"/>
      <c r="AH18" s="4"/>
      <c r="AI18" s="4"/>
    </row>
    <row r="19" spans="1:35" ht="47.25" customHeight="1" x14ac:dyDescent="0.2">
      <c r="A19" s="173"/>
      <c r="B19" s="114" t="s">
        <v>56</v>
      </c>
      <c r="C19" s="175" t="s">
        <v>57</v>
      </c>
      <c r="D19" s="117" t="s">
        <v>58</v>
      </c>
      <c r="E19" s="111">
        <v>43466</v>
      </c>
      <c r="F19" s="111">
        <v>43830</v>
      </c>
      <c r="G19" s="113" t="s">
        <v>59</v>
      </c>
      <c r="H19" s="114" t="s">
        <v>60</v>
      </c>
      <c r="I19" s="23" t="s">
        <v>48</v>
      </c>
      <c r="J19" s="28">
        <v>0.32</v>
      </c>
      <c r="K19" s="29">
        <v>0.37</v>
      </c>
      <c r="L19" s="29">
        <v>0.16</v>
      </c>
      <c r="M19" s="28">
        <v>0.15</v>
      </c>
      <c r="N19" s="29">
        <f t="shared" si="0"/>
        <v>1</v>
      </c>
      <c r="O19" s="114">
        <f>+N20/N19</f>
        <v>1</v>
      </c>
      <c r="P19" s="214" t="s">
        <v>61</v>
      </c>
      <c r="Q19" s="120"/>
      <c r="R19" s="121"/>
      <c r="S19" s="167"/>
      <c r="T19" s="25"/>
      <c r="U19" s="4"/>
      <c r="V19" s="4"/>
      <c r="W19" s="4"/>
      <c r="X19" s="4"/>
      <c r="Y19" s="4"/>
      <c r="Z19" s="4"/>
      <c r="AA19" s="4"/>
      <c r="AB19" s="4"/>
      <c r="AC19" s="4"/>
      <c r="AD19" s="4"/>
      <c r="AE19" s="4"/>
      <c r="AF19" s="4"/>
      <c r="AG19" s="4"/>
      <c r="AH19" s="4"/>
      <c r="AI19" s="4"/>
    </row>
    <row r="20" spans="1:35" ht="47.25" customHeight="1" x14ac:dyDescent="0.2">
      <c r="A20" s="174"/>
      <c r="B20" s="112"/>
      <c r="C20" s="112"/>
      <c r="D20" s="112"/>
      <c r="E20" s="112"/>
      <c r="F20" s="112"/>
      <c r="G20" s="112"/>
      <c r="H20" s="112"/>
      <c r="I20" s="23" t="s">
        <v>50</v>
      </c>
      <c r="J20" s="28">
        <v>0.24</v>
      </c>
      <c r="K20" s="29">
        <v>0.34</v>
      </c>
      <c r="L20" s="29">
        <v>0.3</v>
      </c>
      <c r="M20" s="30">
        <v>0.12</v>
      </c>
      <c r="N20" s="29">
        <f t="shared" si="0"/>
        <v>1</v>
      </c>
      <c r="O20" s="112"/>
      <c r="P20" s="122"/>
      <c r="Q20" s="123"/>
      <c r="R20" s="124"/>
      <c r="S20" s="168"/>
      <c r="T20" s="25"/>
      <c r="U20" s="4"/>
      <c r="V20" s="4"/>
      <c r="W20" s="4"/>
      <c r="X20" s="4"/>
      <c r="Y20" s="4"/>
      <c r="Z20" s="4"/>
      <c r="AA20" s="4"/>
      <c r="AB20" s="4"/>
      <c r="AC20" s="4"/>
      <c r="AD20" s="4"/>
      <c r="AE20" s="4"/>
      <c r="AF20" s="4"/>
      <c r="AG20" s="4"/>
      <c r="AH20" s="4"/>
      <c r="AI20" s="4"/>
    </row>
    <row r="21" spans="1:35" ht="28.5" customHeight="1" x14ac:dyDescent="0.2">
      <c r="A21" s="2"/>
      <c r="B21" s="217" t="s">
        <v>62</v>
      </c>
      <c r="C21" s="134"/>
      <c r="D21" s="134"/>
      <c r="E21" s="134"/>
      <c r="F21" s="134"/>
      <c r="G21" s="134"/>
      <c r="H21" s="134"/>
      <c r="I21" s="134"/>
      <c r="J21" s="134"/>
      <c r="K21" s="134"/>
      <c r="L21" s="134"/>
      <c r="M21" s="134"/>
      <c r="N21" s="135"/>
      <c r="O21" s="31">
        <f>SUM(O15:O20)/3</f>
        <v>0.99333333333333329</v>
      </c>
      <c r="P21" s="159"/>
      <c r="Q21" s="134"/>
      <c r="R21" s="135"/>
      <c r="S21" s="4"/>
      <c r="T21" s="4"/>
      <c r="U21" s="4"/>
      <c r="V21" s="4"/>
      <c r="W21" s="4"/>
      <c r="X21" s="4"/>
      <c r="Y21" s="4"/>
      <c r="Z21" s="4"/>
      <c r="AA21" s="4"/>
      <c r="AB21" s="4"/>
      <c r="AC21" s="4"/>
      <c r="AD21" s="4"/>
      <c r="AE21" s="4"/>
      <c r="AF21" s="4"/>
      <c r="AG21" s="4"/>
      <c r="AH21" s="4"/>
      <c r="AI21" s="4"/>
    </row>
    <row r="22" spans="1:35" ht="38.25" customHeight="1" x14ac:dyDescent="0.2">
      <c r="A22" s="2"/>
      <c r="B22" s="16" t="s">
        <v>63</v>
      </c>
      <c r="C22" s="212" t="s">
        <v>64</v>
      </c>
      <c r="D22" s="134"/>
      <c r="E22" s="134"/>
      <c r="F22" s="134"/>
      <c r="G22" s="134"/>
      <c r="H22" s="134"/>
      <c r="I22" s="134"/>
      <c r="J22" s="134"/>
      <c r="K22" s="135"/>
      <c r="L22" s="213" t="s">
        <v>25</v>
      </c>
      <c r="M22" s="134"/>
      <c r="N22" s="135"/>
      <c r="O22" s="18">
        <v>0.5</v>
      </c>
      <c r="P22" s="160" t="s">
        <v>26</v>
      </c>
      <c r="Q22" s="135"/>
      <c r="R22" s="32">
        <f>O81*O22</f>
        <v>0.47100703562833246</v>
      </c>
      <c r="S22" s="19"/>
      <c r="T22" s="19"/>
      <c r="U22" s="19"/>
      <c r="V22" s="4"/>
      <c r="W22" s="4"/>
      <c r="X22" s="4"/>
      <c r="Y22" s="4"/>
      <c r="Z22" s="4"/>
      <c r="AA22" s="4"/>
      <c r="AB22" s="4"/>
      <c r="AC22" s="4"/>
      <c r="AD22" s="4"/>
      <c r="AE22" s="4"/>
      <c r="AF22" s="4"/>
      <c r="AG22" s="4"/>
      <c r="AH22" s="4"/>
      <c r="AI22" s="4"/>
    </row>
    <row r="23" spans="1:35" ht="45" customHeight="1" x14ac:dyDescent="0.2">
      <c r="A23" s="2"/>
      <c r="B23" s="171" t="s">
        <v>27</v>
      </c>
      <c r="C23" s="171" t="s">
        <v>28</v>
      </c>
      <c r="D23" s="171" t="s">
        <v>29</v>
      </c>
      <c r="E23" s="171" t="s">
        <v>30</v>
      </c>
      <c r="F23" s="171" t="s">
        <v>31</v>
      </c>
      <c r="G23" s="171" t="s">
        <v>32</v>
      </c>
      <c r="H23" s="171" t="s">
        <v>33</v>
      </c>
      <c r="I23" s="133" t="s">
        <v>34</v>
      </c>
      <c r="J23" s="134"/>
      <c r="K23" s="134"/>
      <c r="L23" s="134"/>
      <c r="M23" s="134"/>
      <c r="N23" s="134"/>
      <c r="O23" s="135"/>
      <c r="P23" s="161" t="s">
        <v>35</v>
      </c>
      <c r="Q23" s="120"/>
      <c r="R23" s="121"/>
      <c r="S23" s="20"/>
      <c r="T23" s="21"/>
      <c r="U23" s="20"/>
      <c r="V23" s="4"/>
      <c r="W23" s="4"/>
      <c r="X23" s="4"/>
      <c r="Y23" s="4"/>
      <c r="Z23" s="4"/>
      <c r="AA23" s="4"/>
      <c r="AB23" s="4"/>
      <c r="AC23" s="4"/>
      <c r="AD23" s="4"/>
      <c r="AE23" s="4"/>
      <c r="AF23" s="4"/>
      <c r="AG23" s="4"/>
      <c r="AH23" s="4"/>
      <c r="AI23" s="4"/>
    </row>
    <row r="24" spans="1:35" ht="40.5" customHeight="1" x14ac:dyDescent="0.2">
      <c r="A24" s="2"/>
      <c r="B24" s="112"/>
      <c r="C24" s="112"/>
      <c r="D24" s="112"/>
      <c r="E24" s="112"/>
      <c r="F24" s="112"/>
      <c r="G24" s="112"/>
      <c r="H24" s="112"/>
      <c r="I24" s="22" t="s">
        <v>36</v>
      </c>
      <c r="J24" s="23" t="s">
        <v>37</v>
      </c>
      <c r="K24" s="23" t="s">
        <v>38</v>
      </c>
      <c r="L24" s="23" t="s">
        <v>39</v>
      </c>
      <c r="M24" s="23" t="s">
        <v>40</v>
      </c>
      <c r="N24" s="23" t="s">
        <v>41</v>
      </c>
      <c r="O24" s="23" t="s">
        <v>42</v>
      </c>
      <c r="P24" s="122"/>
      <c r="Q24" s="123"/>
      <c r="R24" s="124"/>
      <c r="S24" s="19"/>
      <c r="T24" s="19"/>
      <c r="U24" s="19"/>
      <c r="V24" s="4"/>
      <c r="W24" s="4"/>
      <c r="X24" s="4"/>
      <c r="Y24" s="4"/>
      <c r="Z24" s="4"/>
      <c r="AA24" s="4"/>
      <c r="AB24" s="4"/>
      <c r="AC24" s="4"/>
      <c r="AD24" s="4"/>
      <c r="AE24" s="4"/>
      <c r="AF24" s="4"/>
      <c r="AG24" s="4"/>
      <c r="AH24" s="4"/>
      <c r="AI24" s="4"/>
    </row>
    <row r="25" spans="1:35" ht="44.25" customHeight="1" x14ac:dyDescent="0.2">
      <c r="A25" s="173"/>
      <c r="B25" s="114" t="s">
        <v>65</v>
      </c>
      <c r="C25" s="175" t="s">
        <v>66</v>
      </c>
      <c r="D25" s="117" t="s">
        <v>67</v>
      </c>
      <c r="E25" s="117" t="s">
        <v>68</v>
      </c>
      <c r="F25" s="111">
        <v>43830</v>
      </c>
      <c r="G25" s="113" t="s">
        <v>69</v>
      </c>
      <c r="H25" s="172" t="s">
        <v>70</v>
      </c>
      <c r="I25" s="33" t="s">
        <v>48</v>
      </c>
      <c r="J25" s="28">
        <v>0</v>
      </c>
      <c r="K25" s="28">
        <v>0.33</v>
      </c>
      <c r="L25" s="28">
        <v>0.33</v>
      </c>
      <c r="M25" s="28">
        <v>0.34</v>
      </c>
      <c r="N25" s="29">
        <f t="shared" ref="N25:N40" si="1">SUM(J25:M25)</f>
        <v>1</v>
      </c>
      <c r="O25" s="114">
        <f>+N26/N25</f>
        <v>1</v>
      </c>
      <c r="P25" s="169" t="s">
        <v>71</v>
      </c>
      <c r="Q25" s="120"/>
      <c r="R25" s="121"/>
      <c r="S25" s="166"/>
      <c r="T25" s="25"/>
      <c r="U25" s="4"/>
      <c r="V25" s="4"/>
      <c r="W25" s="4"/>
      <c r="X25" s="4"/>
      <c r="Y25" s="4"/>
      <c r="Z25" s="4"/>
      <c r="AA25" s="4"/>
      <c r="AB25" s="4"/>
      <c r="AC25" s="4"/>
      <c r="AD25" s="4"/>
      <c r="AE25" s="4"/>
      <c r="AF25" s="4"/>
      <c r="AG25" s="4"/>
      <c r="AH25" s="4"/>
      <c r="AI25" s="4"/>
    </row>
    <row r="26" spans="1:35" ht="44.25" customHeight="1" x14ac:dyDescent="0.2">
      <c r="A26" s="174"/>
      <c r="B26" s="118"/>
      <c r="C26" s="112"/>
      <c r="D26" s="112"/>
      <c r="E26" s="112"/>
      <c r="F26" s="112"/>
      <c r="G26" s="112"/>
      <c r="H26" s="112"/>
      <c r="I26" s="33" t="s">
        <v>50</v>
      </c>
      <c r="J26" s="29">
        <v>0</v>
      </c>
      <c r="K26" s="29">
        <v>0.2</v>
      </c>
      <c r="L26" s="29">
        <v>0.4</v>
      </c>
      <c r="M26" s="30">
        <v>0.4</v>
      </c>
      <c r="N26" s="29">
        <f t="shared" si="1"/>
        <v>1</v>
      </c>
      <c r="O26" s="112"/>
      <c r="P26" s="122"/>
      <c r="Q26" s="123"/>
      <c r="R26" s="124"/>
      <c r="S26" s="167"/>
      <c r="T26" s="25"/>
      <c r="U26" s="4"/>
      <c r="V26" s="4"/>
      <c r="W26" s="4"/>
      <c r="X26" s="4"/>
      <c r="Y26" s="4"/>
      <c r="Z26" s="4"/>
      <c r="AA26" s="4"/>
      <c r="AB26" s="4"/>
      <c r="AC26" s="4"/>
      <c r="AD26" s="4"/>
      <c r="AE26" s="4"/>
      <c r="AF26" s="4"/>
      <c r="AG26" s="4"/>
      <c r="AH26" s="4"/>
      <c r="AI26" s="4"/>
    </row>
    <row r="27" spans="1:35" ht="95.25" customHeight="1" x14ac:dyDescent="0.2">
      <c r="A27" s="173"/>
      <c r="B27" s="118"/>
      <c r="C27" s="175" t="s">
        <v>72</v>
      </c>
      <c r="D27" s="117" t="s">
        <v>73</v>
      </c>
      <c r="E27" s="111">
        <v>43467</v>
      </c>
      <c r="F27" s="111">
        <v>43830</v>
      </c>
      <c r="G27" s="113" t="s">
        <v>69</v>
      </c>
      <c r="H27" s="172" t="s">
        <v>74</v>
      </c>
      <c r="I27" s="33" t="s">
        <v>48</v>
      </c>
      <c r="J27" s="28">
        <v>0.25</v>
      </c>
      <c r="K27" s="28">
        <v>0.25</v>
      </c>
      <c r="L27" s="28">
        <v>0.25</v>
      </c>
      <c r="M27" s="28">
        <v>0.25</v>
      </c>
      <c r="N27" s="29">
        <f t="shared" si="1"/>
        <v>1</v>
      </c>
      <c r="O27" s="114">
        <f>+N28/N27</f>
        <v>1</v>
      </c>
      <c r="P27" s="214" t="s">
        <v>75</v>
      </c>
      <c r="Q27" s="120"/>
      <c r="R27" s="121"/>
      <c r="S27" s="167"/>
      <c r="T27" s="25"/>
      <c r="U27" s="4"/>
      <c r="V27" s="4"/>
      <c r="W27" s="4"/>
      <c r="X27" s="4"/>
      <c r="Y27" s="4"/>
      <c r="Z27" s="4"/>
      <c r="AA27" s="4"/>
      <c r="AB27" s="4"/>
      <c r="AC27" s="4"/>
      <c r="AD27" s="4"/>
      <c r="AE27" s="4"/>
      <c r="AF27" s="4"/>
      <c r="AG27" s="4"/>
      <c r="AH27" s="4"/>
      <c r="AI27" s="4"/>
    </row>
    <row r="28" spans="1:35" ht="95.25" customHeight="1" x14ac:dyDescent="0.2">
      <c r="A28" s="174"/>
      <c r="B28" s="118"/>
      <c r="C28" s="112"/>
      <c r="D28" s="112"/>
      <c r="E28" s="112"/>
      <c r="F28" s="112"/>
      <c r="G28" s="112"/>
      <c r="H28" s="112"/>
      <c r="I28" s="33" t="s">
        <v>50</v>
      </c>
      <c r="J28" s="28">
        <v>0.25</v>
      </c>
      <c r="K28" s="28">
        <v>0.15</v>
      </c>
      <c r="L28" s="28">
        <v>0.5</v>
      </c>
      <c r="M28" s="30">
        <v>0.1</v>
      </c>
      <c r="N28" s="29">
        <f t="shared" si="1"/>
        <v>1</v>
      </c>
      <c r="O28" s="112"/>
      <c r="P28" s="122"/>
      <c r="Q28" s="123"/>
      <c r="R28" s="124"/>
      <c r="S28" s="167"/>
      <c r="T28" s="25"/>
      <c r="U28" s="4"/>
      <c r="V28" s="4"/>
      <c r="W28" s="4"/>
      <c r="X28" s="4"/>
      <c r="Y28" s="4"/>
      <c r="Z28" s="4"/>
      <c r="AA28" s="4"/>
      <c r="AB28" s="4"/>
      <c r="AC28" s="4"/>
      <c r="AD28" s="4"/>
      <c r="AE28" s="4"/>
      <c r="AF28" s="4"/>
      <c r="AG28" s="4"/>
      <c r="AH28" s="4"/>
      <c r="AI28" s="4"/>
    </row>
    <row r="29" spans="1:35" ht="65.25" customHeight="1" x14ac:dyDescent="0.2">
      <c r="A29" s="173"/>
      <c r="B29" s="118"/>
      <c r="C29" s="175" t="s">
        <v>76</v>
      </c>
      <c r="D29" s="117" t="s">
        <v>77</v>
      </c>
      <c r="E29" s="111">
        <v>43617</v>
      </c>
      <c r="F29" s="111">
        <v>43830</v>
      </c>
      <c r="G29" s="113" t="s">
        <v>78</v>
      </c>
      <c r="H29" s="117" t="s">
        <v>79</v>
      </c>
      <c r="I29" s="33" t="s">
        <v>48</v>
      </c>
      <c r="J29" s="28">
        <v>0</v>
      </c>
      <c r="K29" s="28">
        <v>0</v>
      </c>
      <c r="L29" s="28">
        <v>0.5</v>
      </c>
      <c r="M29" s="28">
        <v>0.5</v>
      </c>
      <c r="N29" s="28">
        <f t="shared" si="1"/>
        <v>1</v>
      </c>
      <c r="O29" s="116">
        <f>+N30/N29</f>
        <v>0.25</v>
      </c>
      <c r="P29" s="214" t="s">
        <v>80</v>
      </c>
      <c r="Q29" s="120"/>
      <c r="R29" s="121"/>
      <c r="S29" s="167"/>
      <c r="T29" s="25"/>
      <c r="U29" s="4"/>
      <c r="V29" s="4"/>
      <c r="W29" s="4"/>
      <c r="X29" s="4"/>
      <c r="Y29" s="4"/>
      <c r="Z29" s="4"/>
      <c r="AA29" s="4"/>
      <c r="AB29" s="4"/>
      <c r="AC29" s="4"/>
      <c r="AD29" s="4"/>
      <c r="AE29" s="4"/>
      <c r="AF29" s="4"/>
      <c r="AG29" s="4"/>
      <c r="AH29" s="4"/>
      <c r="AI29" s="4"/>
    </row>
    <row r="30" spans="1:35" ht="65.25" customHeight="1" x14ac:dyDescent="0.2">
      <c r="A30" s="174"/>
      <c r="B30" s="112"/>
      <c r="C30" s="112"/>
      <c r="D30" s="112"/>
      <c r="E30" s="112"/>
      <c r="F30" s="112"/>
      <c r="G30" s="112"/>
      <c r="H30" s="112"/>
      <c r="I30" s="33" t="s">
        <v>50</v>
      </c>
      <c r="J30" s="28">
        <v>0.05</v>
      </c>
      <c r="K30" s="28">
        <v>0</v>
      </c>
      <c r="L30" s="28">
        <v>0.05</v>
      </c>
      <c r="M30" s="30">
        <v>0.15</v>
      </c>
      <c r="N30" s="28">
        <f t="shared" si="1"/>
        <v>0.25</v>
      </c>
      <c r="O30" s="112"/>
      <c r="P30" s="122"/>
      <c r="Q30" s="123"/>
      <c r="R30" s="124"/>
      <c r="S30" s="168"/>
      <c r="T30" s="25"/>
      <c r="U30" s="4"/>
      <c r="V30" s="4"/>
      <c r="W30" s="4"/>
      <c r="X30" s="4"/>
      <c r="Y30" s="4"/>
      <c r="Z30" s="4"/>
      <c r="AA30" s="4"/>
      <c r="AB30" s="4"/>
      <c r="AC30" s="4"/>
      <c r="AD30" s="4"/>
      <c r="AE30" s="4"/>
      <c r="AF30" s="4"/>
      <c r="AG30" s="4"/>
      <c r="AH30" s="4"/>
      <c r="AI30" s="4"/>
    </row>
    <row r="31" spans="1:35" ht="36" customHeight="1" x14ac:dyDescent="0.2">
      <c r="A31" s="2"/>
      <c r="B31" s="114" t="s">
        <v>81</v>
      </c>
      <c r="C31" s="175" t="s">
        <v>82</v>
      </c>
      <c r="D31" s="117" t="s">
        <v>83</v>
      </c>
      <c r="E31" s="111">
        <v>43497</v>
      </c>
      <c r="F31" s="111">
        <v>43830</v>
      </c>
      <c r="G31" s="113" t="s">
        <v>84</v>
      </c>
      <c r="H31" s="172" t="s">
        <v>85</v>
      </c>
      <c r="I31" s="33" t="s">
        <v>48</v>
      </c>
      <c r="J31" s="28">
        <v>0.25</v>
      </c>
      <c r="K31" s="28">
        <v>0.25</v>
      </c>
      <c r="L31" s="28">
        <v>0.25</v>
      </c>
      <c r="M31" s="28">
        <v>0.25</v>
      </c>
      <c r="N31" s="28">
        <f t="shared" si="1"/>
        <v>1</v>
      </c>
      <c r="O31" s="116">
        <f>+N32/N31</f>
        <v>0.6</v>
      </c>
      <c r="P31" s="169" t="s">
        <v>86</v>
      </c>
      <c r="Q31" s="120"/>
      <c r="R31" s="121"/>
      <c r="S31" s="4"/>
      <c r="T31" s="4"/>
      <c r="U31" s="4"/>
      <c r="V31" s="4"/>
      <c r="W31" s="4"/>
      <c r="X31" s="4"/>
      <c r="Y31" s="4"/>
      <c r="Z31" s="4"/>
      <c r="AA31" s="4"/>
      <c r="AB31" s="4"/>
      <c r="AC31" s="4"/>
      <c r="AD31" s="4"/>
      <c r="AE31" s="4"/>
      <c r="AF31" s="4"/>
      <c r="AG31" s="4"/>
      <c r="AH31" s="4"/>
      <c r="AI31" s="4"/>
    </row>
    <row r="32" spans="1:35" ht="49.5" customHeight="1" x14ac:dyDescent="0.2">
      <c r="A32" s="2"/>
      <c r="B32" s="112"/>
      <c r="C32" s="112"/>
      <c r="D32" s="112"/>
      <c r="E32" s="112"/>
      <c r="F32" s="112"/>
      <c r="G32" s="112"/>
      <c r="H32" s="112"/>
      <c r="I32" s="33" t="s">
        <v>50</v>
      </c>
      <c r="J32" s="28">
        <v>0.25</v>
      </c>
      <c r="K32" s="28">
        <v>0</v>
      </c>
      <c r="L32" s="28">
        <v>0.25</v>
      </c>
      <c r="M32" s="30">
        <v>0.1</v>
      </c>
      <c r="N32" s="28">
        <f t="shared" si="1"/>
        <v>0.6</v>
      </c>
      <c r="O32" s="112"/>
      <c r="P32" s="122"/>
      <c r="Q32" s="123"/>
      <c r="R32" s="124"/>
      <c r="S32" s="19"/>
      <c r="T32" s="19"/>
      <c r="U32" s="19"/>
      <c r="V32" s="4"/>
      <c r="W32" s="4"/>
      <c r="X32" s="4"/>
      <c r="Y32" s="4"/>
      <c r="Z32" s="4"/>
      <c r="AA32" s="4"/>
      <c r="AB32" s="4"/>
      <c r="AC32" s="4"/>
      <c r="AD32" s="4"/>
      <c r="AE32" s="4"/>
      <c r="AF32" s="4"/>
      <c r="AG32" s="4"/>
      <c r="AH32" s="4"/>
      <c r="AI32" s="4"/>
    </row>
    <row r="33" spans="1:36" ht="66" customHeight="1" x14ac:dyDescent="0.2">
      <c r="A33" s="2"/>
      <c r="B33" s="114" t="s">
        <v>87</v>
      </c>
      <c r="C33" s="175" t="s">
        <v>88</v>
      </c>
      <c r="D33" s="117" t="s">
        <v>89</v>
      </c>
      <c r="E33" s="111">
        <v>43497</v>
      </c>
      <c r="F33" s="111">
        <v>43800</v>
      </c>
      <c r="G33" s="113" t="s">
        <v>90</v>
      </c>
      <c r="H33" s="172" t="s">
        <v>91</v>
      </c>
      <c r="I33" s="33" t="s">
        <v>48</v>
      </c>
      <c r="J33" s="34">
        <v>150</v>
      </c>
      <c r="K33" s="34">
        <v>150</v>
      </c>
      <c r="L33" s="34">
        <v>150</v>
      </c>
      <c r="M33" s="34">
        <v>150</v>
      </c>
      <c r="N33" s="34">
        <f t="shared" si="1"/>
        <v>600</v>
      </c>
      <c r="O33" s="116">
        <f>+N34/N33</f>
        <v>0.44666666666666666</v>
      </c>
      <c r="P33" s="214" t="s">
        <v>342</v>
      </c>
      <c r="Q33" s="120"/>
      <c r="R33" s="121"/>
      <c r="S33" s="20"/>
      <c r="T33" s="21"/>
      <c r="U33" s="20"/>
      <c r="V33" s="4"/>
      <c r="W33" s="4"/>
      <c r="X33" s="4"/>
      <c r="Y33" s="4"/>
      <c r="Z33" s="4"/>
      <c r="AA33" s="4"/>
      <c r="AB33" s="4"/>
      <c r="AC33" s="4"/>
      <c r="AD33" s="4"/>
      <c r="AE33" s="4"/>
      <c r="AF33" s="4"/>
      <c r="AG33" s="4"/>
      <c r="AH33" s="4"/>
      <c r="AI33" s="4"/>
    </row>
    <row r="34" spans="1:36" ht="66" customHeight="1" x14ac:dyDescent="0.2">
      <c r="A34" s="2"/>
      <c r="B34" s="118"/>
      <c r="C34" s="112"/>
      <c r="D34" s="112"/>
      <c r="E34" s="112"/>
      <c r="F34" s="112"/>
      <c r="G34" s="112"/>
      <c r="H34" s="112"/>
      <c r="I34" s="33" t="s">
        <v>50</v>
      </c>
      <c r="J34" s="26">
        <v>158</v>
      </c>
      <c r="K34" s="26">
        <v>110</v>
      </c>
      <c r="L34" s="26">
        <v>0</v>
      </c>
      <c r="M34" s="27">
        <v>0</v>
      </c>
      <c r="N34" s="26">
        <f t="shared" si="1"/>
        <v>268</v>
      </c>
      <c r="O34" s="112"/>
      <c r="P34" s="122"/>
      <c r="Q34" s="123"/>
      <c r="R34" s="124"/>
      <c r="S34" s="20"/>
      <c r="T34" s="20"/>
      <c r="U34" s="20"/>
      <c r="V34" s="20"/>
      <c r="W34" s="20"/>
      <c r="X34" s="20"/>
      <c r="Y34" s="20"/>
      <c r="Z34" s="20"/>
      <c r="AA34" s="20"/>
      <c r="AB34" s="20"/>
      <c r="AC34" s="20"/>
      <c r="AD34" s="20"/>
      <c r="AE34" s="20"/>
      <c r="AF34" s="20"/>
      <c r="AG34" s="20"/>
      <c r="AH34" s="20"/>
      <c r="AI34" s="20"/>
    </row>
    <row r="35" spans="1:36" ht="65.25" customHeight="1" x14ac:dyDescent="0.2">
      <c r="A35" s="173"/>
      <c r="B35" s="118"/>
      <c r="C35" s="175" t="s">
        <v>92</v>
      </c>
      <c r="D35" s="117" t="s">
        <v>93</v>
      </c>
      <c r="E35" s="111">
        <v>43608</v>
      </c>
      <c r="F35" s="111">
        <v>43830</v>
      </c>
      <c r="G35" s="113" t="s">
        <v>94</v>
      </c>
      <c r="H35" s="172" t="s">
        <v>95</v>
      </c>
      <c r="I35" s="33" t="s">
        <v>48</v>
      </c>
      <c r="J35" s="28">
        <v>0</v>
      </c>
      <c r="K35" s="28">
        <v>0.33</v>
      </c>
      <c r="L35" s="28">
        <v>0.33</v>
      </c>
      <c r="M35" s="28">
        <v>0.34</v>
      </c>
      <c r="N35" s="28">
        <f t="shared" si="1"/>
        <v>1</v>
      </c>
      <c r="O35" s="116">
        <f>+N36/N35</f>
        <v>1</v>
      </c>
      <c r="P35" s="214" t="s">
        <v>96</v>
      </c>
      <c r="Q35" s="120"/>
      <c r="R35" s="121"/>
      <c r="S35" s="20"/>
      <c r="T35" s="20"/>
      <c r="U35" s="20"/>
      <c r="V35" s="20"/>
      <c r="W35" s="20"/>
      <c r="X35" s="20"/>
      <c r="Y35" s="20"/>
      <c r="Z35" s="20"/>
      <c r="AA35" s="20"/>
      <c r="AB35" s="20"/>
      <c r="AC35" s="20"/>
      <c r="AD35" s="20"/>
      <c r="AE35" s="20"/>
      <c r="AF35" s="20"/>
      <c r="AG35" s="20"/>
      <c r="AH35" s="20"/>
      <c r="AI35" s="20"/>
    </row>
    <row r="36" spans="1:36" ht="65.25" customHeight="1" x14ac:dyDescent="0.2">
      <c r="A36" s="174"/>
      <c r="B36" s="112"/>
      <c r="C36" s="112"/>
      <c r="D36" s="112"/>
      <c r="E36" s="112"/>
      <c r="F36" s="112"/>
      <c r="G36" s="112"/>
      <c r="H36" s="112"/>
      <c r="I36" s="33" t="s">
        <v>50</v>
      </c>
      <c r="J36" s="28">
        <v>0</v>
      </c>
      <c r="K36" s="28">
        <v>0.2</v>
      </c>
      <c r="L36" s="28">
        <v>0.3</v>
      </c>
      <c r="M36" s="30">
        <v>0.5</v>
      </c>
      <c r="N36" s="28">
        <f t="shared" si="1"/>
        <v>1</v>
      </c>
      <c r="O36" s="112"/>
      <c r="P36" s="122"/>
      <c r="Q36" s="123"/>
      <c r="R36" s="124"/>
      <c r="S36" s="20"/>
      <c r="T36" s="20"/>
      <c r="U36" s="20"/>
      <c r="V36" s="20"/>
      <c r="W36" s="20"/>
      <c r="X36" s="20"/>
      <c r="Y36" s="20"/>
      <c r="Z36" s="20"/>
      <c r="AA36" s="20"/>
      <c r="AB36" s="20"/>
      <c r="AC36" s="20"/>
      <c r="AD36" s="20"/>
      <c r="AE36" s="20"/>
      <c r="AF36" s="20"/>
      <c r="AG36" s="20"/>
      <c r="AH36" s="20"/>
      <c r="AI36" s="20"/>
    </row>
    <row r="37" spans="1:36" ht="39.75" customHeight="1" x14ac:dyDescent="0.2">
      <c r="A37" s="173"/>
      <c r="B37" s="114" t="s">
        <v>97</v>
      </c>
      <c r="C37" s="175" t="s">
        <v>98</v>
      </c>
      <c r="D37" s="117" t="s">
        <v>99</v>
      </c>
      <c r="E37" s="111">
        <v>43497</v>
      </c>
      <c r="F37" s="111">
        <v>43830</v>
      </c>
      <c r="G37" s="113" t="s">
        <v>100</v>
      </c>
      <c r="H37" s="172" t="s">
        <v>101</v>
      </c>
      <c r="I37" s="33" t="s">
        <v>48</v>
      </c>
      <c r="J37" s="28">
        <v>0.4</v>
      </c>
      <c r="K37" s="28">
        <v>0.4</v>
      </c>
      <c r="L37" s="28">
        <v>0</v>
      </c>
      <c r="M37" s="28">
        <v>0.2</v>
      </c>
      <c r="N37" s="28">
        <f t="shared" si="1"/>
        <v>1</v>
      </c>
      <c r="O37" s="116">
        <f>+N38/N37</f>
        <v>1</v>
      </c>
      <c r="P37" s="169" t="s">
        <v>102</v>
      </c>
      <c r="Q37" s="120"/>
      <c r="R37" s="121"/>
      <c r="S37" s="20"/>
      <c r="T37" s="20"/>
      <c r="U37" s="20"/>
      <c r="V37" s="20"/>
      <c r="W37" s="20"/>
      <c r="X37" s="20"/>
      <c r="Y37" s="20"/>
      <c r="Z37" s="20"/>
      <c r="AA37" s="20"/>
      <c r="AB37" s="20"/>
      <c r="AC37" s="20"/>
      <c r="AD37" s="20"/>
      <c r="AE37" s="20"/>
      <c r="AF37" s="20"/>
      <c r="AG37" s="20"/>
      <c r="AH37" s="20"/>
      <c r="AI37" s="20"/>
    </row>
    <row r="38" spans="1:36" ht="39.75" customHeight="1" x14ac:dyDescent="0.2">
      <c r="A38" s="174"/>
      <c r="B38" s="118"/>
      <c r="C38" s="112"/>
      <c r="D38" s="112"/>
      <c r="E38" s="112"/>
      <c r="F38" s="112"/>
      <c r="G38" s="112"/>
      <c r="H38" s="112"/>
      <c r="I38" s="33" t="s">
        <v>50</v>
      </c>
      <c r="J38" s="28">
        <v>0.3</v>
      </c>
      <c r="K38" s="28">
        <v>0.2</v>
      </c>
      <c r="L38" s="28">
        <v>0</v>
      </c>
      <c r="M38" s="30">
        <v>0.5</v>
      </c>
      <c r="N38" s="28">
        <f t="shared" si="1"/>
        <v>1</v>
      </c>
      <c r="O38" s="112"/>
      <c r="P38" s="122"/>
      <c r="Q38" s="123"/>
      <c r="R38" s="124"/>
      <c r="S38" s="20"/>
      <c r="T38" s="20"/>
      <c r="U38" s="20"/>
      <c r="V38" s="20"/>
      <c r="W38" s="20"/>
      <c r="X38" s="20"/>
      <c r="Y38" s="20"/>
      <c r="Z38" s="20"/>
      <c r="AA38" s="20"/>
      <c r="AB38" s="20"/>
      <c r="AC38" s="20"/>
      <c r="AD38" s="20"/>
      <c r="AE38" s="20"/>
      <c r="AF38" s="20"/>
      <c r="AG38" s="20"/>
      <c r="AH38" s="20"/>
      <c r="AI38" s="20"/>
    </row>
    <row r="39" spans="1:36" ht="71.25" customHeight="1" x14ac:dyDescent="0.2">
      <c r="A39" s="246"/>
      <c r="B39" s="118"/>
      <c r="C39" s="221" t="s">
        <v>103</v>
      </c>
      <c r="D39" s="220" t="s">
        <v>104</v>
      </c>
      <c r="E39" s="218">
        <v>43497</v>
      </c>
      <c r="F39" s="218">
        <v>43830</v>
      </c>
      <c r="G39" s="115" t="s">
        <v>105</v>
      </c>
      <c r="H39" s="245" t="s">
        <v>106</v>
      </c>
      <c r="I39" s="34" t="s">
        <v>48</v>
      </c>
      <c r="J39" s="28">
        <v>0.1</v>
      </c>
      <c r="K39" s="28">
        <v>0.3</v>
      </c>
      <c r="L39" s="28">
        <v>0.4</v>
      </c>
      <c r="M39" s="28">
        <v>0.2</v>
      </c>
      <c r="N39" s="28">
        <f t="shared" si="1"/>
        <v>1</v>
      </c>
      <c r="O39" s="116">
        <f>+N40/N39</f>
        <v>1</v>
      </c>
      <c r="P39" s="169" t="s">
        <v>107</v>
      </c>
      <c r="Q39" s="120"/>
      <c r="R39" s="121"/>
      <c r="S39" s="20"/>
      <c r="T39" s="20"/>
      <c r="U39" s="20"/>
      <c r="V39" s="20"/>
      <c r="W39" s="20"/>
      <c r="X39" s="20"/>
      <c r="Y39" s="20"/>
      <c r="Z39" s="20"/>
      <c r="AA39" s="20"/>
      <c r="AB39" s="20"/>
      <c r="AC39" s="20"/>
      <c r="AD39" s="20"/>
      <c r="AE39" s="20"/>
      <c r="AF39" s="20"/>
      <c r="AG39" s="20"/>
      <c r="AH39" s="20"/>
      <c r="AI39" s="20"/>
      <c r="AJ39" s="35"/>
    </row>
    <row r="40" spans="1:36" ht="71.25" customHeight="1" x14ac:dyDescent="0.2">
      <c r="A40" s="168"/>
      <c r="B40" s="112"/>
      <c r="C40" s="112"/>
      <c r="D40" s="112"/>
      <c r="E40" s="112"/>
      <c r="F40" s="112"/>
      <c r="G40" s="112"/>
      <c r="H40" s="112"/>
      <c r="I40" s="34" t="s">
        <v>50</v>
      </c>
      <c r="J40" s="28">
        <v>0.1</v>
      </c>
      <c r="K40" s="28">
        <v>0.2</v>
      </c>
      <c r="L40" s="28">
        <v>0.2</v>
      </c>
      <c r="M40" s="30">
        <v>0.5</v>
      </c>
      <c r="N40" s="28">
        <f t="shared" si="1"/>
        <v>1</v>
      </c>
      <c r="O40" s="112"/>
      <c r="P40" s="122"/>
      <c r="Q40" s="123"/>
      <c r="R40" s="124"/>
      <c r="S40" s="36"/>
      <c r="T40" s="25"/>
      <c r="U40" s="4"/>
      <c r="V40" s="4"/>
      <c r="W40" s="4"/>
      <c r="X40" s="4"/>
      <c r="Y40" s="4"/>
      <c r="Z40" s="4"/>
      <c r="AA40" s="4"/>
      <c r="AB40" s="4"/>
      <c r="AC40" s="4"/>
      <c r="AD40" s="4"/>
      <c r="AE40" s="4"/>
      <c r="AF40" s="4"/>
      <c r="AG40" s="4"/>
      <c r="AH40" s="4"/>
      <c r="AI40" s="4"/>
      <c r="AJ40" s="35"/>
    </row>
    <row r="41" spans="1:36" ht="46.5" customHeight="1" x14ac:dyDescent="0.2">
      <c r="A41" s="2"/>
      <c r="B41" s="117" t="s">
        <v>354</v>
      </c>
      <c r="C41" s="175" t="s">
        <v>108</v>
      </c>
      <c r="D41" s="117" t="s">
        <v>109</v>
      </c>
      <c r="E41" s="111">
        <v>43466</v>
      </c>
      <c r="F41" s="111">
        <v>43738</v>
      </c>
      <c r="G41" s="113" t="s">
        <v>110</v>
      </c>
      <c r="H41" s="114" t="s">
        <v>111</v>
      </c>
      <c r="I41" s="33" t="s">
        <v>48</v>
      </c>
      <c r="J41" s="28">
        <v>0.7</v>
      </c>
      <c r="K41" s="28">
        <v>0.2</v>
      </c>
      <c r="L41" s="28">
        <v>0.1</v>
      </c>
      <c r="M41" s="28"/>
      <c r="N41" s="28">
        <f t="shared" ref="N41:N46" si="2">J41+K41+L41+M41</f>
        <v>0.99999999999999989</v>
      </c>
      <c r="O41" s="116">
        <f>+N42/N41</f>
        <v>1</v>
      </c>
      <c r="P41" s="152" t="s">
        <v>112</v>
      </c>
      <c r="Q41" s="120"/>
      <c r="R41" s="121"/>
      <c r="S41" s="36"/>
      <c r="T41" s="25"/>
      <c r="U41" s="4"/>
      <c r="V41" s="4"/>
      <c r="W41" s="4"/>
      <c r="X41" s="4"/>
      <c r="Y41" s="4"/>
      <c r="Z41" s="4"/>
      <c r="AA41" s="4"/>
      <c r="AB41" s="4"/>
      <c r="AC41" s="4"/>
      <c r="AD41" s="4"/>
      <c r="AE41" s="4"/>
      <c r="AF41" s="4"/>
      <c r="AG41" s="4"/>
      <c r="AH41" s="4"/>
      <c r="AI41" s="4"/>
    </row>
    <row r="42" spans="1:36" ht="46.5" customHeight="1" x14ac:dyDescent="0.2">
      <c r="A42" s="2"/>
      <c r="B42" s="118"/>
      <c r="C42" s="112"/>
      <c r="D42" s="112"/>
      <c r="E42" s="112"/>
      <c r="F42" s="112"/>
      <c r="G42" s="112"/>
      <c r="H42" s="112"/>
      <c r="I42" s="33" t="s">
        <v>50</v>
      </c>
      <c r="J42" s="28">
        <v>0.7</v>
      </c>
      <c r="K42" s="37">
        <v>0.185</v>
      </c>
      <c r="L42" s="37">
        <v>5.0000000000000001E-3</v>
      </c>
      <c r="M42" s="38">
        <v>0.11</v>
      </c>
      <c r="N42" s="28">
        <f t="shared" si="2"/>
        <v>1</v>
      </c>
      <c r="O42" s="112"/>
      <c r="P42" s="122"/>
      <c r="Q42" s="123"/>
      <c r="R42" s="124"/>
      <c r="S42" s="36"/>
      <c r="T42" s="25"/>
      <c r="U42" s="4"/>
      <c r="V42" s="4"/>
      <c r="W42" s="4"/>
      <c r="X42" s="4"/>
      <c r="Y42" s="4"/>
      <c r="Z42" s="4"/>
      <c r="AA42" s="4"/>
      <c r="AB42" s="4"/>
      <c r="AC42" s="4"/>
      <c r="AD42" s="4"/>
      <c r="AE42" s="4"/>
      <c r="AF42" s="4"/>
      <c r="AG42" s="4"/>
      <c r="AH42" s="4"/>
      <c r="AI42" s="19"/>
    </row>
    <row r="43" spans="1:36" ht="42.75" customHeight="1" x14ac:dyDescent="0.2">
      <c r="A43" s="2"/>
      <c r="B43" s="118"/>
      <c r="C43" s="175" t="s">
        <v>113</v>
      </c>
      <c r="D43" s="117" t="s">
        <v>114</v>
      </c>
      <c r="E43" s="111">
        <v>43466</v>
      </c>
      <c r="F43" s="111">
        <v>43738</v>
      </c>
      <c r="G43" s="113" t="s">
        <v>115</v>
      </c>
      <c r="H43" s="114" t="s">
        <v>111</v>
      </c>
      <c r="I43" s="33" t="s">
        <v>48</v>
      </c>
      <c r="J43" s="28">
        <v>0.75</v>
      </c>
      <c r="K43" s="28">
        <v>0.2</v>
      </c>
      <c r="L43" s="28">
        <v>0.05</v>
      </c>
      <c r="M43" s="28"/>
      <c r="N43" s="28">
        <f t="shared" si="2"/>
        <v>1</v>
      </c>
      <c r="O43" s="116">
        <f>+N44/N43</f>
        <v>1</v>
      </c>
      <c r="P43" s="152" t="s">
        <v>116</v>
      </c>
      <c r="Q43" s="120"/>
      <c r="R43" s="121"/>
      <c r="S43" s="36"/>
      <c r="T43" s="25"/>
      <c r="U43" s="4"/>
      <c r="V43" s="4"/>
      <c r="W43" s="4"/>
      <c r="X43" s="4"/>
      <c r="Y43" s="4"/>
      <c r="Z43" s="4"/>
      <c r="AA43" s="4"/>
      <c r="AB43" s="4"/>
      <c r="AC43" s="4"/>
      <c r="AD43" s="4"/>
      <c r="AE43" s="4"/>
      <c r="AF43" s="4"/>
      <c r="AG43" s="4"/>
      <c r="AH43" s="4"/>
      <c r="AI43" s="20"/>
    </row>
    <row r="44" spans="1:36" ht="42.75" customHeight="1" x14ac:dyDescent="0.2">
      <c r="A44" s="2"/>
      <c r="B44" s="118"/>
      <c r="C44" s="112"/>
      <c r="D44" s="112"/>
      <c r="E44" s="112"/>
      <c r="F44" s="112"/>
      <c r="G44" s="112"/>
      <c r="H44" s="112"/>
      <c r="I44" s="33" t="s">
        <v>50</v>
      </c>
      <c r="J44" s="28">
        <v>0.65</v>
      </c>
      <c r="K44" s="28">
        <v>0.15</v>
      </c>
      <c r="L44" s="28">
        <v>0</v>
      </c>
      <c r="M44" s="38">
        <v>0.2</v>
      </c>
      <c r="N44" s="28">
        <f t="shared" si="2"/>
        <v>1</v>
      </c>
      <c r="O44" s="112"/>
      <c r="P44" s="122"/>
      <c r="Q44" s="123"/>
      <c r="R44" s="124"/>
      <c r="S44" s="36"/>
      <c r="T44" s="25"/>
      <c r="U44" s="4"/>
      <c r="V44" s="4"/>
      <c r="W44" s="4"/>
      <c r="X44" s="4"/>
      <c r="Y44" s="4"/>
      <c r="Z44" s="4"/>
      <c r="AA44" s="4"/>
      <c r="AB44" s="4"/>
      <c r="AC44" s="4"/>
      <c r="AD44" s="4"/>
      <c r="AE44" s="4"/>
      <c r="AF44" s="4"/>
      <c r="AG44" s="4"/>
      <c r="AH44" s="4"/>
      <c r="AI44" s="19"/>
    </row>
    <row r="45" spans="1:36" ht="47.25" customHeight="1" x14ac:dyDescent="0.2">
      <c r="A45" s="173"/>
      <c r="B45" s="118"/>
      <c r="C45" s="175" t="s">
        <v>117</v>
      </c>
      <c r="D45" s="247" t="s">
        <v>118</v>
      </c>
      <c r="E45" s="111">
        <v>43497</v>
      </c>
      <c r="F45" s="111">
        <v>43830</v>
      </c>
      <c r="G45" s="113" t="s">
        <v>115</v>
      </c>
      <c r="H45" s="114" t="s">
        <v>111</v>
      </c>
      <c r="I45" s="33" t="s">
        <v>48</v>
      </c>
      <c r="J45" s="28">
        <v>0.35</v>
      </c>
      <c r="K45" s="28">
        <v>0.25</v>
      </c>
      <c r="L45" s="28">
        <v>0.2</v>
      </c>
      <c r="M45" s="29">
        <v>0.2</v>
      </c>
      <c r="N45" s="29">
        <f t="shared" si="2"/>
        <v>1</v>
      </c>
      <c r="O45" s="114">
        <f>+N46/N45</f>
        <v>0.98</v>
      </c>
      <c r="P45" s="152" t="s">
        <v>119</v>
      </c>
      <c r="Q45" s="120"/>
      <c r="R45" s="121"/>
      <c r="S45" s="166"/>
      <c r="T45" s="25"/>
      <c r="U45" s="4"/>
      <c r="V45" s="4"/>
      <c r="W45" s="4"/>
      <c r="X45" s="4"/>
      <c r="Y45" s="4"/>
      <c r="Z45" s="4"/>
      <c r="AA45" s="4"/>
      <c r="AB45" s="4"/>
      <c r="AC45" s="4"/>
      <c r="AD45" s="4"/>
      <c r="AE45" s="4"/>
      <c r="AF45" s="4"/>
      <c r="AG45" s="4"/>
      <c r="AH45" s="4"/>
      <c r="AI45" s="4"/>
    </row>
    <row r="46" spans="1:36" ht="47.25" customHeight="1" x14ac:dyDescent="0.2">
      <c r="A46" s="174"/>
      <c r="B46" s="112"/>
      <c r="C46" s="112"/>
      <c r="D46" s="112"/>
      <c r="E46" s="112"/>
      <c r="F46" s="112"/>
      <c r="G46" s="112"/>
      <c r="H46" s="112"/>
      <c r="I46" s="33" t="s">
        <v>50</v>
      </c>
      <c r="J46" s="28">
        <v>0.35</v>
      </c>
      <c r="K46" s="28">
        <v>0.21</v>
      </c>
      <c r="L46" s="28">
        <v>0.2</v>
      </c>
      <c r="M46" s="38">
        <v>0.22</v>
      </c>
      <c r="N46" s="29">
        <f t="shared" si="2"/>
        <v>0.98</v>
      </c>
      <c r="O46" s="112"/>
      <c r="P46" s="122"/>
      <c r="Q46" s="123"/>
      <c r="R46" s="124"/>
      <c r="S46" s="167"/>
      <c r="T46" s="25"/>
      <c r="U46" s="4"/>
      <c r="V46" s="4"/>
      <c r="W46" s="4"/>
      <c r="X46" s="4"/>
      <c r="Y46" s="4"/>
      <c r="Z46" s="4"/>
      <c r="AA46" s="4"/>
      <c r="AB46" s="4"/>
      <c r="AC46" s="4"/>
      <c r="AD46" s="4"/>
      <c r="AE46" s="4"/>
      <c r="AF46" s="4"/>
      <c r="AG46" s="4"/>
      <c r="AH46" s="4"/>
      <c r="AI46" s="4"/>
    </row>
    <row r="47" spans="1:36" ht="36" customHeight="1" x14ac:dyDescent="0.2">
      <c r="A47" s="173"/>
      <c r="B47" s="222" t="s">
        <v>354</v>
      </c>
      <c r="C47" s="175" t="s">
        <v>120</v>
      </c>
      <c r="D47" s="117" t="s">
        <v>121</v>
      </c>
      <c r="E47" s="111"/>
      <c r="F47" s="111"/>
      <c r="G47" s="113" t="s">
        <v>122</v>
      </c>
      <c r="H47" s="114" t="s">
        <v>111</v>
      </c>
      <c r="I47" s="33" t="s">
        <v>48</v>
      </c>
      <c r="J47" s="28"/>
      <c r="K47" s="28"/>
      <c r="L47" s="28"/>
      <c r="M47" s="28"/>
      <c r="N47" s="28"/>
      <c r="O47" s="116"/>
      <c r="P47" s="163" t="s">
        <v>123</v>
      </c>
      <c r="Q47" s="126"/>
      <c r="R47" s="127"/>
      <c r="S47" s="167"/>
      <c r="T47" s="25"/>
      <c r="U47" s="4"/>
      <c r="V47" s="4"/>
      <c r="W47" s="4"/>
      <c r="X47" s="4"/>
      <c r="Y47" s="4"/>
      <c r="Z47" s="4"/>
      <c r="AA47" s="4"/>
      <c r="AB47" s="4"/>
      <c r="AC47" s="4"/>
      <c r="AD47" s="4"/>
      <c r="AE47" s="4"/>
      <c r="AF47" s="4"/>
      <c r="AG47" s="4"/>
      <c r="AH47" s="4"/>
      <c r="AI47" s="4"/>
    </row>
    <row r="48" spans="1:36" ht="36" customHeight="1" x14ac:dyDescent="0.2">
      <c r="A48" s="174"/>
      <c r="B48" s="118"/>
      <c r="C48" s="112"/>
      <c r="D48" s="112"/>
      <c r="E48" s="112"/>
      <c r="F48" s="112"/>
      <c r="G48" s="112"/>
      <c r="H48" s="112"/>
      <c r="I48" s="33" t="s">
        <v>50</v>
      </c>
      <c r="J48" s="28"/>
      <c r="K48" s="28"/>
      <c r="L48" s="39"/>
      <c r="M48" s="39"/>
      <c r="N48" s="34"/>
      <c r="O48" s="112"/>
      <c r="P48" s="128"/>
      <c r="Q48" s="129"/>
      <c r="R48" s="130"/>
      <c r="S48" s="168"/>
      <c r="T48" s="25"/>
      <c r="U48" s="4"/>
      <c r="V48" s="4"/>
      <c r="W48" s="4"/>
      <c r="X48" s="4"/>
      <c r="Y48" s="4"/>
      <c r="Z48" s="4"/>
      <c r="AA48" s="4"/>
      <c r="AB48" s="4"/>
      <c r="AC48" s="4"/>
      <c r="AD48" s="4"/>
      <c r="AE48" s="4"/>
      <c r="AF48" s="4"/>
      <c r="AG48" s="4"/>
      <c r="AH48" s="4"/>
      <c r="AI48" s="4"/>
    </row>
    <row r="49" spans="1:35" ht="47.25" customHeight="1" x14ac:dyDescent="0.2">
      <c r="A49" s="2"/>
      <c r="B49" s="118"/>
      <c r="C49" s="175" t="s">
        <v>124</v>
      </c>
      <c r="D49" s="117" t="s">
        <v>125</v>
      </c>
      <c r="E49" s="111">
        <v>43497</v>
      </c>
      <c r="F49" s="111">
        <v>43830</v>
      </c>
      <c r="G49" s="113" t="s">
        <v>126</v>
      </c>
      <c r="H49" s="114" t="s">
        <v>111</v>
      </c>
      <c r="I49" s="33" t="s">
        <v>48</v>
      </c>
      <c r="J49" s="28">
        <v>0.15</v>
      </c>
      <c r="K49" s="28">
        <v>0.25</v>
      </c>
      <c r="L49" s="28">
        <v>0.25</v>
      </c>
      <c r="M49" s="28">
        <v>0.35</v>
      </c>
      <c r="N49" s="28">
        <f t="shared" ref="N49:N52" si="3">J49+K49+L49+M49</f>
        <v>1</v>
      </c>
      <c r="O49" s="116">
        <f>+N50/N49</f>
        <v>0.55000000000000004</v>
      </c>
      <c r="P49" s="125" t="s">
        <v>317</v>
      </c>
      <c r="Q49" s="126"/>
      <c r="R49" s="127"/>
      <c r="S49" s="4"/>
      <c r="T49" s="4"/>
      <c r="U49" s="4"/>
      <c r="V49" s="4"/>
      <c r="W49" s="4"/>
      <c r="X49" s="4"/>
      <c r="Y49" s="4"/>
      <c r="Z49" s="4"/>
      <c r="AA49" s="4"/>
      <c r="AB49" s="4"/>
      <c r="AC49" s="4"/>
      <c r="AD49" s="4"/>
      <c r="AE49" s="4"/>
      <c r="AF49" s="4"/>
      <c r="AG49" s="4"/>
      <c r="AH49" s="4"/>
      <c r="AI49" s="4"/>
    </row>
    <row r="50" spans="1:35" ht="47.25" customHeight="1" x14ac:dyDescent="0.2">
      <c r="A50" s="11"/>
      <c r="B50" s="118"/>
      <c r="C50" s="112"/>
      <c r="D50" s="112"/>
      <c r="E50" s="112"/>
      <c r="F50" s="112"/>
      <c r="G50" s="112"/>
      <c r="H50" s="112"/>
      <c r="I50" s="33" t="s">
        <v>50</v>
      </c>
      <c r="J50" s="28">
        <v>0.12</v>
      </c>
      <c r="K50" s="28">
        <v>0.1</v>
      </c>
      <c r="L50" s="28">
        <v>0.08</v>
      </c>
      <c r="M50" s="99">
        <v>0.25</v>
      </c>
      <c r="N50" s="28">
        <f t="shared" si="3"/>
        <v>0.55000000000000004</v>
      </c>
      <c r="O50" s="112"/>
      <c r="P50" s="128"/>
      <c r="Q50" s="129"/>
      <c r="R50" s="130"/>
      <c r="S50" s="4"/>
      <c r="T50" s="4"/>
      <c r="U50" s="4"/>
      <c r="V50" s="4"/>
      <c r="W50" s="4"/>
      <c r="X50" s="4"/>
      <c r="Y50" s="4"/>
      <c r="Z50" s="4"/>
      <c r="AA50" s="4"/>
      <c r="AB50" s="4"/>
      <c r="AC50" s="4"/>
      <c r="AD50" s="4"/>
      <c r="AE50" s="4"/>
      <c r="AF50" s="4"/>
      <c r="AG50" s="4"/>
      <c r="AH50" s="4"/>
      <c r="AI50" s="4"/>
    </row>
    <row r="51" spans="1:35" ht="47.25" customHeight="1" x14ac:dyDescent="0.2">
      <c r="A51" s="2"/>
      <c r="B51" s="118"/>
      <c r="C51" s="175" t="s">
        <v>127</v>
      </c>
      <c r="D51" s="117" t="s">
        <v>128</v>
      </c>
      <c r="E51" s="111">
        <v>43570</v>
      </c>
      <c r="F51" s="111">
        <v>43830</v>
      </c>
      <c r="G51" s="113" t="s">
        <v>129</v>
      </c>
      <c r="H51" s="114" t="s">
        <v>111</v>
      </c>
      <c r="I51" s="33" t="s">
        <v>48</v>
      </c>
      <c r="J51" s="28">
        <v>0</v>
      </c>
      <c r="K51" s="28">
        <v>0</v>
      </c>
      <c r="L51" s="28">
        <v>0.25</v>
      </c>
      <c r="M51" s="28">
        <v>0.75</v>
      </c>
      <c r="N51" s="28">
        <f t="shared" si="3"/>
        <v>1</v>
      </c>
      <c r="O51" s="116">
        <f>+N52/N51</f>
        <v>0.25</v>
      </c>
      <c r="P51" s="131" t="s">
        <v>318</v>
      </c>
      <c r="Q51" s="126"/>
      <c r="R51" s="127"/>
      <c r="S51" s="170"/>
      <c r="T51" s="25"/>
      <c r="U51" s="4"/>
      <c r="V51" s="4"/>
      <c r="W51" s="4"/>
      <c r="X51" s="4"/>
      <c r="Y51" s="4"/>
      <c r="Z51" s="4"/>
      <c r="AA51" s="4"/>
      <c r="AB51" s="4"/>
      <c r="AC51" s="4"/>
      <c r="AD51" s="4"/>
      <c r="AE51" s="4"/>
      <c r="AF51" s="4"/>
      <c r="AG51" s="4"/>
      <c r="AH51" s="4"/>
      <c r="AI51" s="4"/>
    </row>
    <row r="52" spans="1:35" ht="48.75" customHeight="1" x14ac:dyDescent="0.2">
      <c r="A52" s="2"/>
      <c r="B52" s="118"/>
      <c r="C52" s="112"/>
      <c r="D52" s="112"/>
      <c r="E52" s="112"/>
      <c r="F52" s="112"/>
      <c r="G52" s="112"/>
      <c r="H52" s="112"/>
      <c r="I52" s="33" t="s">
        <v>50</v>
      </c>
      <c r="J52" s="28">
        <v>0</v>
      </c>
      <c r="K52" s="28">
        <v>0</v>
      </c>
      <c r="L52" s="28">
        <v>0.25</v>
      </c>
      <c r="M52" s="100">
        <v>0</v>
      </c>
      <c r="N52" s="28">
        <f t="shared" si="3"/>
        <v>0.25</v>
      </c>
      <c r="O52" s="112"/>
      <c r="P52" s="128"/>
      <c r="Q52" s="129"/>
      <c r="R52" s="130"/>
      <c r="S52" s="170"/>
      <c r="T52" s="4"/>
      <c r="U52" s="4"/>
      <c r="V52" s="4"/>
      <c r="W52" s="4"/>
      <c r="X52" s="4"/>
      <c r="Y52" s="4"/>
      <c r="Z52" s="4"/>
      <c r="AA52" s="4"/>
      <c r="AB52" s="4"/>
      <c r="AC52" s="4"/>
      <c r="AD52" s="4"/>
      <c r="AE52" s="4"/>
      <c r="AF52" s="4"/>
      <c r="AG52" s="4"/>
      <c r="AH52" s="4"/>
      <c r="AI52" s="4"/>
    </row>
    <row r="53" spans="1:35" ht="73.5" customHeight="1" x14ac:dyDescent="0.2">
      <c r="A53" s="2"/>
      <c r="B53" s="118"/>
      <c r="C53" s="175" t="s">
        <v>130</v>
      </c>
      <c r="D53" s="117" t="s">
        <v>131</v>
      </c>
      <c r="E53" s="111">
        <v>43570</v>
      </c>
      <c r="F53" s="111">
        <v>43799</v>
      </c>
      <c r="G53" s="113" t="s">
        <v>132</v>
      </c>
      <c r="H53" s="114" t="s">
        <v>111</v>
      </c>
      <c r="I53" s="33" t="s">
        <v>48</v>
      </c>
      <c r="J53" s="28">
        <v>0.1</v>
      </c>
      <c r="K53" s="28">
        <v>0.1</v>
      </c>
      <c r="L53" s="28">
        <v>0.35</v>
      </c>
      <c r="M53" s="28">
        <v>0.45</v>
      </c>
      <c r="N53" s="28">
        <f t="shared" ref="N53:N54" si="4">SUM(J53:M53)</f>
        <v>1</v>
      </c>
      <c r="O53" s="116">
        <f>+N54/N53</f>
        <v>0.85000000000000009</v>
      </c>
      <c r="P53" s="125" t="s">
        <v>344</v>
      </c>
      <c r="Q53" s="126"/>
      <c r="R53" s="127"/>
      <c r="S53" s="4"/>
      <c r="T53" s="4"/>
      <c r="U53" s="4"/>
      <c r="V53" s="4"/>
      <c r="W53" s="4"/>
      <c r="X53" s="4"/>
      <c r="Y53" s="4"/>
      <c r="Z53" s="4"/>
      <c r="AA53" s="4"/>
      <c r="AB53" s="4"/>
      <c r="AC53" s="4"/>
      <c r="AD53" s="4"/>
      <c r="AE53" s="4"/>
      <c r="AF53" s="4"/>
      <c r="AG53" s="4"/>
      <c r="AH53" s="4"/>
      <c r="AI53" s="4"/>
    </row>
    <row r="54" spans="1:35" ht="73.5" customHeight="1" x14ac:dyDescent="0.2">
      <c r="A54" s="2"/>
      <c r="B54" s="118"/>
      <c r="C54" s="112"/>
      <c r="D54" s="112"/>
      <c r="E54" s="112"/>
      <c r="F54" s="112"/>
      <c r="G54" s="112"/>
      <c r="H54" s="112"/>
      <c r="I54" s="33" t="s">
        <v>50</v>
      </c>
      <c r="J54" s="28">
        <v>0.1</v>
      </c>
      <c r="K54" s="28">
        <v>0.05</v>
      </c>
      <c r="L54" s="28">
        <v>0.25</v>
      </c>
      <c r="M54" s="99">
        <v>0.45</v>
      </c>
      <c r="N54" s="28">
        <f t="shared" si="4"/>
        <v>0.85000000000000009</v>
      </c>
      <c r="O54" s="112"/>
      <c r="P54" s="128"/>
      <c r="Q54" s="129"/>
      <c r="R54" s="130"/>
      <c r="S54" s="4"/>
      <c r="T54" s="4"/>
      <c r="U54" s="4"/>
      <c r="V54" s="4"/>
      <c r="W54" s="4"/>
      <c r="X54" s="4"/>
      <c r="Y54" s="4"/>
      <c r="Z54" s="4"/>
      <c r="AA54" s="4"/>
      <c r="AB54" s="4"/>
      <c r="AC54" s="4"/>
      <c r="AD54" s="4"/>
      <c r="AE54" s="4"/>
      <c r="AF54" s="4"/>
      <c r="AG54" s="4"/>
      <c r="AH54" s="4"/>
      <c r="AI54" s="4"/>
    </row>
    <row r="55" spans="1:35" ht="55.5" customHeight="1" x14ac:dyDescent="0.2">
      <c r="A55" s="2"/>
      <c r="B55" s="118"/>
      <c r="C55" s="175" t="s">
        <v>133</v>
      </c>
      <c r="D55" s="117" t="s">
        <v>134</v>
      </c>
      <c r="E55" s="111">
        <v>43497</v>
      </c>
      <c r="F55" s="111">
        <v>43830</v>
      </c>
      <c r="G55" s="113" t="s">
        <v>135</v>
      </c>
      <c r="H55" s="114" t="s">
        <v>136</v>
      </c>
      <c r="I55" s="33" t="s">
        <v>48</v>
      </c>
      <c r="J55" s="28">
        <v>0.1</v>
      </c>
      <c r="K55" s="28">
        <v>0.2</v>
      </c>
      <c r="L55" s="28">
        <v>0.3</v>
      </c>
      <c r="M55" s="28">
        <v>0.4</v>
      </c>
      <c r="N55" s="28">
        <f t="shared" ref="N55:N56" si="5">J55+K55+L55+M55</f>
        <v>1</v>
      </c>
      <c r="O55" s="116">
        <f>+N56/N55</f>
        <v>0.76</v>
      </c>
      <c r="P55" s="152" t="s">
        <v>343</v>
      </c>
      <c r="Q55" s="120"/>
      <c r="R55" s="121"/>
      <c r="S55" s="4"/>
      <c r="T55" s="4"/>
      <c r="U55" s="4"/>
      <c r="V55" s="4"/>
      <c r="W55" s="4"/>
      <c r="X55" s="4"/>
      <c r="Y55" s="4"/>
      <c r="Z55" s="4"/>
      <c r="AA55" s="4"/>
      <c r="AB55" s="4"/>
      <c r="AC55" s="4"/>
      <c r="AD55" s="4"/>
      <c r="AE55" s="4"/>
      <c r="AF55" s="4"/>
      <c r="AG55" s="4"/>
      <c r="AH55" s="4"/>
      <c r="AI55" s="4"/>
    </row>
    <row r="56" spans="1:35" ht="55.5" customHeight="1" x14ac:dyDescent="0.2">
      <c r="A56" s="2"/>
      <c r="B56" s="118"/>
      <c r="C56" s="112"/>
      <c r="D56" s="112"/>
      <c r="E56" s="112"/>
      <c r="F56" s="112"/>
      <c r="G56" s="112"/>
      <c r="H56" s="112"/>
      <c r="I56" s="33" t="s">
        <v>50</v>
      </c>
      <c r="J56" s="28">
        <v>0.1</v>
      </c>
      <c r="K56" s="28">
        <v>0.1</v>
      </c>
      <c r="L56" s="28">
        <v>0.38</v>
      </c>
      <c r="M56" s="38">
        <v>0.18</v>
      </c>
      <c r="N56" s="28">
        <f t="shared" si="5"/>
        <v>0.76</v>
      </c>
      <c r="O56" s="112"/>
      <c r="P56" s="122"/>
      <c r="Q56" s="123"/>
      <c r="R56" s="124"/>
      <c r="S56" s="4"/>
      <c r="T56" s="4"/>
      <c r="U56" s="4"/>
      <c r="V56" s="4"/>
      <c r="W56" s="4"/>
      <c r="X56" s="4"/>
      <c r="Y56" s="4"/>
      <c r="Z56" s="4"/>
      <c r="AA56" s="4"/>
      <c r="AB56" s="4"/>
      <c r="AC56" s="4"/>
      <c r="AD56" s="4"/>
      <c r="AE56" s="4"/>
      <c r="AF56" s="4"/>
      <c r="AG56" s="4"/>
      <c r="AH56" s="4"/>
      <c r="AI56" s="4"/>
    </row>
    <row r="57" spans="1:35" ht="69" customHeight="1" x14ac:dyDescent="0.2">
      <c r="A57" s="2"/>
      <c r="B57" s="118"/>
      <c r="C57" s="175" t="s">
        <v>137</v>
      </c>
      <c r="D57" s="175" t="s">
        <v>138</v>
      </c>
      <c r="E57" s="111">
        <v>43466</v>
      </c>
      <c r="F57" s="111">
        <v>43830</v>
      </c>
      <c r="G57" s="175" t="s">
        <v>139</v>
      </c>
      <c r="H57" s="114" t="s">
        <v>140</v>
      </c>
      <c r="I57" s="33" t="s">
        <v>48</v>
      </c>
      <c r="J57" s="28">
        <v>0.25</v>
      </c>
      <c r="K57" s="28">
        <v>0.25</v>
      </c>
      <c r="L57" s="28">
        <v>0.25</v>
      </c>
      <c r="M57" s="28">
        <v>0.25</v>
      </c>
      <c r="N57" s="28">
        <f t="shared" ref="N57:N58" si="6">SUM(J57:M57)</f>
        <v>1</v>
      </c>
      <c r="O57" s="116">
        <f>+N58/N57</f>
        <v>0.92</v>
      </c>
      <c r="P57" s="178" t="s">
        <v>350</v>
      </c>
      <c r="Q57" s="126"/>
      <c r="R57" s="127"/>
      <c r="S57" s="4"/>
      <c r="T57" s="4"/>
      <c r="U57" s="4"/>
      <c r="V57" s="4"/>
      <c r="W57" s="4"/>
      <c r="X57" s="4"/>
      <c r="Y57" s="4"/>
      <c r="Z57" s="4"/>
      <c r="AA57" s="4"/>
      <c r="AB57" s="4"/>
      <c r="AC57" s="4"/>
      <c r="AD57" s="4"/>
      <c r="AE57" s="4"/>
      <c r="AF57" s="4"/>
      <c r="AG57" s="4"/>
      <c r="AH57" s="4"/>
      <c r="AI57" s="4"/>
    </row>
    <row r="58" spans="1:35" ht="69" customHeight="1" x14ac:dyDescent="0.2">
      <c r="A58" s="2"/>
      <c r="B58" s="112"/>
      <c r="C58" s="112"/>
      <c r="D58" s="112"/>
      <c r="E58" s="112"/>
      <c r="F58" s="112"/>
      <c r="G58" s="112"/>
      <c r="H58" s="112"/>
      <c r="I58" s="33" t="s">
        <v>50</v>
      </c>
      <c r="J58" s="28">
        <v>0.25</v>
      </c>
      <c r="K58" s="28">
        <v>0.17</v>
      </c>
      <c r="L58" s="28">
        <v>0.25</v>
      </c>
      <c r="M58" s="28">
        <v>0.25</v>
      </c>
      <c r="N58" s="107">
        <f t="shared" si="6"/>
        <v>0.92</v>
      </c>
      <c r="O58" s="112"/>
      <c r="P58" s="128"/>
      <c r="Q58" s="129"/>
      <c r="R58" s="130"/>
      <c r="S58" s="4"/>
      <c r="T58" s="4"/>
      <c r="U58" s="4"/>
      <c r="V58" s="4"/>
      <c r="W58" s="4"/>
      <c r="X58" s="4"/>
      <c r="Y58" s="4"/>
      <c r="Z58" s="4"/>
      <c r="AA58" s="4"/>
      <c r="AB58" s="4"/>
      <c r="AC58" s="4"/>
      <c r="AD58" s="4"/>
      <c r="AE58" s="4"/>
      <c r="AF58" s="4"/>
      <c r="AG58" s="4"/>
      <c r="AH58" s="4"/>
      <c r="AI58" s="4"/>
    </row>
    <row r="59" spans="1:35" ht="36.75" customHeight="1" x14ac:dyDescent="0.2">
      <c r="A59" s="2"/>
      <c r="B59" s="114" t="s">
        <v>141</v>
      </c>
      <c r="C59" s="175" t="s">
        <v>142</v>
      </c>
      <c r="D59" s="117" t="s">
        <v>143</v>
      </c>
      <c r="E59" s="111">
        <v>43466</v>
      </c>
      <c r="F59" s="111">
        <v>43830</v>
      </c>
      <c r="G59" s="141" t="s">
        <v>144</v>
      </c>
      <c r="H59" s="114" t="s">
        <v>145</v>
      </c>
      <c r="I59" s="33" t="s">
        <v>48</v>
      </c>
      <c r="J59" s="34">
        <v>3</v>
      </c>
      <c r="K59" s="34">
        <v>3</v>
      </c>
      <c r="L59" s="34">
        <v>3</v>
      </c>
      <c r="M59" s="34">
        <v>3</v>
      </c>
      <c r="N59" s="34">
        <f t="shared" ref="N59:N64" si="7">J59+K59+L59+M59</f>
        <v>12</v>
      </c>
      <c r="O59" s="116">
        <f>+N60/N59</f>
        <v>1.25</v>
      </c>
      <c r="P59" s="179" t="s">
        <v>319</v>
      </c>
      <c r="Q59" s="120"/>
      <c r="R59" s="121"/>
      <c r="S59" s="4"/>
      <c r="T59" s="4"/>
      <c r="U59" s="4"/>
      <c r="V59" s="4"/>
      <c r="W59" s="4"/>
      <c r="X59" s="4"/>
      <c r="Y59" s="4"/>
      <c r="Z59" s="4"/>
      <c r="AA59" s="4"/>
      <c r="AB59" s="4"/>
      <c r="AC59" s="4"/>
      <c r="AD59" s="4"/>
      <c r="AE59" s="4"/>
      <c r="AF59" s="4"/>
      <c r="AG59" s="4"/>
      <c r="AH59" s="4"/>
      <c r="AI59" s="4"/>
    </row>
    <row r="60" spans="1:35" ht="36.75" customHeight="1" x14ac:dyDescent="0.2">
      <c r="A60" s="2"/>
      <c r="B60" s="112"/>
      <c r="C60" s="112"/>
      <c r="D60" s="112"/>
      <c r="E60" s="112"/>
      <c r="F60" s="112"/>
      <c r="G60" s="112"/>
      <c r="H60" s="118"/>
      <c r="I60" s="33" t="s">
        <v>50</v>
      </c>
      <c r="J60" s="34">
        <v>6</v>
      </c>
      <c r="K60" s="34">
        <v>4</v>
      </c>
      <c r="L60" s="34">
        <v>1</v>
      </c>
      <c r="M60" s="34">
        <v>4</v>
      </c>
      <c r="N60" s="34">
        <f t="shared" si="7"/>
        <v>15</v>
      </c>
      <c r="O60" s="112"/>
      <c r="P60" s="122"/>
      <c r="Q60" s="123"/>
      <c r="R60" s="124"/>
      <c r="S60" s="4"/>
      <c r="T60" s="4"/>
      <c r="U60" s="4"/>
      <c r="V60" s="4"/>
      <c r="W60" s="4"/>
      <c r="X60" s="4"/>
      <c r="Y60" s="4"/>
      <c r="Z60" s="4"/>
      <c r="AA60" s="4"/>
      <c r="AB60" s="4"/>
      <c r="AC60" s="4"/>
      <c r="AD60" s="4"/>
      <c r="AE60" s="4"/>
      <c r="AF60" s="4"/>
      <c r="AG60" s="4"/>
      <c r="AH60" s="4"/>
      <c r="AI60" s="4"/>
    </row>
    <row r="61" spans="1:35" ht="66" customHeight="1" x14ac:dyDescent="0.2">
      <c r="A61" s="2"/>
      <c r="B61" s="114" t="s">
        <v>146</v>
      </c>
      <c r="C61" s="175" t="s">
        <v>147</v>
      </c>
      <c r="D61" s="117" t="s">
        <v>148</v>
      </c>
      <c r="E61" s="111">
        <v>43466</v>
      </c>
      <c r="F61" s="111">
        <v>43830</v>
      </c>
      <c r="G61" s="113" t="s">
        <v>149</v>
      </c>
      <c r="H61" s="118"/>
      <c r="I61" s="33" t="s">
        <v>48</v>
      </c>
      <c r="J61" s="34">
        <v>26</v>
      </c>
      <c r="K61" s="34">
        <v>24</v>
      </c>
      <c r="L61" s="34">
        <v>24</v>
      </c>
      <c r="M61" s="34">
        <v>6</v>
      </c>
      <c r="N61" s="34">
        <f t="shared" si="7"/>
        <v>80</v>
      </c>
      <c r="O61" s="116">
        <f>+N62/N61</f>
        <v>1.2625</v>
      </c>
      <c r="P61" s="180" t="s">
        <v>356</v>
      </c>
      <c r="Q61" s="120"/>
      <c r="R61" s="121"/>
      <c r="S61" s="109"/>
      <c r="T61" s="110"/>
      <c r="U61" s="4"/>
      <c r="V61" s="4"/>
      <c r="W61" s="4"/>
      <c r="X61" s="4"/>
      <c r="Y61" s="4"/>
      <c r="Z61" s="4"/>
      <c r="AA61" s="4"/>
      <c r="AB61" s="4"/>
      <c r="AC61" s="4"/>
      <c r="AD61" s="4"/>
      <c r="AE61" s="4"/>
      <c r="AF61" s="4"/>
      <c r="AG61" s="4"/>
      <c r="AH61" s="4"/>
      <c r="AI61" s="4"/>
    </row>
    <row r="62" spans="1:35" ht="66" customHeight="1" x14ac:dyDescent="0.2">
      <c r="A62" s="2"/>
      <c r="B62" s="112"/>
      <c r="C62" s="112"/>
      <c r="D62" s="112"/>
      <c r="E62" s="112"/>
      <c r="F62" s="112"/>
      <c r="G62" s="112"/>
      <c r="H62" s="118"/>
      <c r="I62" s="33" t="s">
        <v>50</v>
      </c>
      <c r="J62" s="34">
        <v>31</v>
      </c>
      <c r="K62" s="34">
        <v>27</v>
      </c>
      <c r="L62" s="34">
        <v>18</v>
      </c>
      <c r="M62" s="40">
        <v>25</v>
      </c>
      <c r="N62" s="34">
        <f t="shared" si="7"/>
        <v>101</v>
      </c>
      <c r="O62" s="112"/>
      <c r="P62" s="122"/>
      <c r="Q62" s="123"/>
      <c r="R62" s="124"/>
      <c r="S62" s="109"/>
      <c r="T62" s="110"/>
      <c r="U62" s="4"/>
      <c r="V62" s="4"/>
      <c r="W62" s="4"/>
      <c r="X62" s="4"/>
      <c r="Y62" s="4"/>
      <c r="Z62" s="4"/>
      <c r="AA62" s="4"/>
      <c r="AB62" s="4"/>
      <c r="AC62" s="4"/>
      <c r="AD62" s="4"/>
      <c r="AE62" s="4"/>
      <c r="AF62" s="4"/>
      <c r="AG62" s="4"/>
      <c r="AH62" s="4"/>
      <c r="AI62" s="4"/>
    </row>
    <row r="63" spans="1:35" ht="53.25" customHeight="1" x14ac:dyDescent="0.2">
      <c r="A63" s="2"/>
      <c r="B63" s="117" t="s">
        <v>150</v>
      </c>
      <c r="C63" s="175" t="s">
        <v>151</v>
      </c>
      <c r="D63" s="117" t="s">
        <v>152</v>
      </c>
      <c r="E63" s="111">
        <v>43466</v>
      </c>
      <c r="F63" s="111">
        <v>43830</v>
      </c>
      <c r="G63" s="117" t="s">
        <v>153</v>
      </c>
      <c r="H63" s="118"/>
      <c r="I63" s="33" t="s">
        <v>48</v>
      </c>
      <c r="J63" s="34">
        <v>9</v>
      </c>
      <c r="K63" s="34">
        <v>9</v>
      </c>
      <c r="L63" s="34">
        <v>7</v>
      </c>
      <c r="M63" s="34">
        <v>8</v>
      </c>
      <c r="N63" s="34">
        <f t="shared" si="7"/>
        <v>33</v>
      </c>
      <c r="O63" s="116">
        <f>+N64/N63</f>
        <v>1.303030303030303</v>
      </c>
      <c r="P63" s="180" t="s">
        <v>154</v>
      </c>
      <c r="Q63" s="120"/>
      <c r="R63" s="121"/>
      <c r="S63" s="4"/>
      <c r="T63" s="4"/>
      <c r="U63" s="4"/>
      <c r="V63" s="4"/>
      <c r="W63" s="4"/>
      <c r="X63" s="4"/>
      <c r="Y63" s="4"/>
      <c r="Z63" s="4"/>
      <c r="AA63" s="4"/>
      <c r="AB63" s="4"/>
      <c r="AC63" s="4"/>
      <c r="AD63" s="4"/>
      <c r="AE63" s="4"/>
      <c r="AF63" s="4"/>
      <c r="AG63" s="4"/>
      <c r="AH63" s="4"/>
      <c r="AI63" s="4"/>
    </row>
    <row r="64" spans="1:35" ht="53.25" customHeight="1" x14ac:dyDescent="0.2">
      <c r="A64" s="2"/>
      <c r="B64" s="112"/>
      <c r="C64" s="112"/>
      <c r="D64" s="112"/>
      <c r="E64" s="112"/>
      <c r="F64" s="112"/>
      <c r="G64" s="112"/>
      <c r="H64" s="112"/>
      <c r="I64" s="33" t="s">
        <v>50</v>
      </c>
      <c r="J64" s="34">
        <v>10</v>
      </c>
      <c r="K64" s="34">
        <v>9</v>
      </c>
      <c r="L64" s="34">
        <v>10</v>
      </c>
      <c r="M64" s="34">
        <v>14</v>
      </c>
      <c r="N64" s="34">
        <f t="shared" si="7"/>
        <v>43</v>
      </c>
      <c r="O64" s="112"/>
      <c r="P64" s="122"/>
      <c r="Q64" s="123"/>
      <c r="R64" s="124"/>
      <c r="S64" s="4"/>
      <c r="T64" s="4"/>
      <c r="U64" s="4"/>
      <c r="V64" s="4"/>
      <c r="W64" s="4"/>
      <c r="X64" s="4"/>
      <c r="Y64" s="4"/>
      <c r="Z64" s="4"/>
      <c r="AA64" s="4"/>
      <c r="AB64" s="4"/>
      <c r="AC64" s="4"/>
      <c r="AD64" s="4"/>
      <c r="AE64" s="4"/>
      <c r="AF64" s="4"/>
      <c r="AG64" s="4"/>
      <c r="AH64" s="4"/>
      <c r="AI64" s="4"/>
    </row>
    <row r="65" spans="1:36" ht="189.75" customHeight="1" x14ac:dyDescent="0.2">
      <c r="A65" s="2"/>
      <c r="B65" s="117" t="s">
        <v>155</v>
      </c>
      <c r="C65" s="175" t="s">
        <v>156</v>
      </c>
      <c r="D65" s="117" t="s">
        <v>157</v>
      </c>
      <c r="E65" s="111">
        <v>43497</v>
      </c>
      <c r="F65" s="111">
        <v>43830</v>
      </c>
      <c r="G65" s="113" t="s">
        <v>158</v>
      </c>
      <c r="H65" s="117" t="s">
        <v>159</v>
      </c>
      <c r="I65" s="33" t="s">
        <v>48</v>
      </c>
      <c r="J65" s="34">
        <v>0</v>
      </c>
      <c r="K65" s="34">
        <v>90</v>
      </c>
      <c r="L65" s="34">
        <v>30</v>
      </c>
      <c r="M65" s="34">
        <v>90</v>
      </c>
      <c r="N65" s="34">
        <f t="shared" ref="N65:N66" si="8">K65+L65+M65</f>
        <v>210</v>
      </c>
      <c r="O65" s="116">
        <f>+N66/N65</f>
        <v>1.4047619047619047</v>
      </c>
      <c r="P65" s="180" t="s">
        <v>355</v>
      </c>
      <c r="Q65" s="120"/>
      <c r="R65" s="121"/>
      <c r="S65" s="4"/>
      <c r="T65" s="4"/>
      <c r="U65" s="4"/>
      <c r="V65" s="4"/>
      <c r="W65" s="4"/>
      <c r="X65" s="4"/>
      <c r="Y65" s="4"/>
      <c r="Z65" s="4"/>
      <c r="AA65" s="4"/>
      <c r="AB65" s="4"/>
      <c r="AC65" s="4"/>
      <c r="AD65" s="4"/>
      <c r="AE65" s="4"/>
      <c r="AF65" s="4"/>
      <c r="AG65" s="4"/>
      <c r="AH65" s="4"/>
      <c r="AI65" s="4"/>
    </row>
    <row r="66" spans="1:36" ht="189.75" customHeight="1" x14ac:dyDescent="0.2">
      <c r="A66" s="2"/>
      <c r="B66" s="112"/>
      <c r="C66" s="112"/>
      <c r="D66" s="112"/>
      <c r="E66" s="112"/>
      <c r="F66" s="112"/>
      <c r="G66" s="112"/>
      <c r="H66" s="112"/>
      <c r="I66" s="33" t="s">
        <v>50</v>
      </c>
      <c r="J66" s="34">
        <v>0</v>
      </c>
      <c r="K66" s="34">
        <v>70</v>
      </c>
      <c r="L66" s="34">
        <v>27</v>
      </c>
      <c r="M66" s="34">
        <v>198</v>
      </c>
      <c r="N66" s="34">
        <f t="shared" si="8"/>
        <v>295</v>
      </c>
      <c r="O66" s="112"/>
      <c r="P66" s="122"/>
      <c r="Q66" s="123"/>
      <c r="R66" s="124"/>
      <c r="S66" s="4"/>
      <c r="T66" s="4"/>
      <c r="U66" s="4"/>
      <c r="V66" s="4"/>
      <c r="W66" s="4"/>
      <c r="X66" s="4"/>
      <c r="Y66" s="4"/>
      <c r="Z66" s="4"/>
      <c r="AA66" s="4"/>
      <c r="AB66" s="4"/>
      <c r="AC66" s="4"/>
      <c r="AD66" s="4"/>
      <c r="AE66" s="4"/>
      <c r="AF66" s="4"/>
      <c r="AG66" s="4"/>
      <c r="AH66" s="4"/>
      <c r="AI66" s="4"/>
    </row>
    <row r="67" spans="1:36" ht="80.25" customHeight="1" x14ac:dyDescent="0.2">
      <c r="A67" s="2"/>
      <c r="B67" s="117" t="s">
        <v>160</v>
      </c>
      <c r="C67" s="175" t="s">
        <v>161</v>
      </c>
      <c r="D67" s="117" t="s">
        <v>162</v>
      </c>
      <c r="E67" s="111">
        <v>43466</v>
      </c>
      <c r="F67" s="111">
        <v>43830</v>
      </c>
      <c r="G67" s="113" t="s">
        <v>163</v>
      </c>
      <c r="H67" s="114" t="s">
        <v>164</v>
      </c>
      <c r="I67" s="33" t="s">
        <v>48</v>
      </c>
      <c r="J67" s="34">
        <v>693</v>
      </c>
      <c r="K67" s="34">
        <v>825</v>
      </c>
      <c r="L67" s="34">
        <v>891</v>
      </c>
      <c r="M67" s="34">
        <v>891</v>
      </c>
      <c r="N67" s="34">
        <f t="shared" ref="N67:N80" si="9">SUM(J67:M67)</f>
        <v>3300</v>
      </c>
      <c r="O67" s="116">
        <f>+N68/N67</f>
        <v>1.0654545454545454</v>
      </c>
      <c r="P67" s="131" t="s">
        <v>322</v>
      </c>
      <c r="Q67" s="126"/>
      <c r="R67" s="127"/>
      <c r="S67" s="4"/>
      <c r="T67" s="4"/>
      <c r="U67" s="4"/>
      <c r="V67" s="4"/>
      <c r="W67" s="4"/>
      <c r="X67" s="4"/>
      <c r="Y67" s="4"/>
      <c r="Z67" s="4"/>
      <c r="AA67" s="4"/>
      <c r="AB67" s="4"/>
      <c r="AC67" s="4"/>
      <c r="AD67" s="4"/>
      <c r="AE67" s="4"/>
      <c r="AF67" s="4"/>
      <c r="AG67" s="4"/>
      <c r="AH67" s="4"/>
      <c r="AI67" s="4"/>
    </row>
    <row r="68" spans="1:36" ht="80.25" customHeight="1" x14ac:dyDescent="0.2">
      <c r="A68" s="2"/>
      <c r="B68" s="118"/>
      <c r="C68" s="112"/>
      <c r="D68" s="112"/>
      <c r="E68" s="112"/>
      <c r="F68" s="112"/>
      <c r="G68" s="112"/>
      <c r="H68" s="112"/>
      <c r="I68" s="33" t="s">
        <v>50</v>
      </c>
      <c r="J68" s="34">
        <v>655</v>
      </c>
      <c r="K68" s="34">
        <v>773</v>
      </c>
      <c r="L68" s="34">
        <v>774</v>
      </c>
      <c r="M68" s="34">
        <v>1314</v>
      </c>
      <c r="N68" s="34">
        <f t="shared" si="9"/>
        <v>3516</v>
      </c>
      <c r="O68" s="112"/>
      <c r="P68" s="128"/>
      <c r="Q68" s="129"/>
      <c r="R68" s="130"/>
      <c r="S68" s="4"/>
      <c r="T68" s="4"/>
      <c r="U68" s="4"/>
      <c r="V68" s="4"/>
      <c r="W68" s="4"/>
      <c r="X68" s="4"/>
      <c r="Y68" s="4"/>
      <c r="Z68" s="4"/>
      <c r="AA68" s="4"/>
      <c r="AB68" s="4"/>
      <c r="AC68" s="4"/>
      <c r="AD68" s="4"/>
      <c r="AE68" s="4"/>
      <c r="AF68" s="4"/>
      <c r="AG68" s="4"/>
      <c r="AH68" s="4"/>
      <c r="AI68" s="4"/>
    </row>
    <row r="69" spans="1:36" ht="78.75" customHeight="1" x14ac:dyDescent="0.2">
      <c r="A69" s="4"/>
      <c r="B69" s="118"/>
      <c r="C69" s="221" t="s">
        <v>165</v>
      </c>
      <c r="D69" s="220" t="s">
        <v>166</v>
      </c>
      <c r="E69" s="218">
        <v>43466</v>
      </c>
      <c r="F69" s="218">
        <v>43830</v>
      </c>
      <c r="G69" s="115" t="s">
        <v>167</v>
      </c>
      <c r="H69" s="116" t="s">
        <v>168</v>
      </c>
      <c r="I69" s="34" t="s">
        <v>48</v>
      </c>
      <c r="J69" s="28">
        <v>0.2</v>
      </c>
      <c r="K69" s="28">
        <v>0.2</v>
      </c>
      <c r="L69" s="28">
        <v>0.3</v>
      </c>
      <c r="M69" s="28">
        <v>0.3</v>
      </c>
      <c r="N69" s="28">
        <f t="shared" si="9"/>
        <v>1</v>
      </c>
      <c r="O69" s="116">
        <f>+N70/N69</f>
        <v>0.98</v>
      </c>
      <c r="P69" s="131" t="s">
        <v>323</v>
      </c>
      <c r="Q69" s="126"/>
      <c r="R69" s="127"/>
      <c r="S69" s="4"/>
      <c r="T69" s="4"/>
      <c r="U69" s="4"/>
      <c r="V69" s="4"/>
      <c r="W69" s="4"/>
      <c r="X69" s="4"/>
      <c r="Y69" s="4"/>
      <c r="Z69" s="4"/>
      <c r="AA69" s="4"/>
      <c r="AB69" s="4"/>
      <c r="AC69" s="4"/>
      <c r="AD69" s="4"/>
      <c r="AE69" s="4"/>
      <c r="AF69" s="4"/>
      <c r="AG69" s="4"/>
      <c r="AH69" s="4"/>
      <c r="AI69" s="4"/>
      <c r="AJ69" s="35"/>
    </row>
    <row r="70" spans="1:36" ht="78.75" customHeight="1" x14ac:dyDescent="0.2">
      <c r="A70" s="4"/>
      <c r="B70" s="112"/>
      <c r="C70" s="112"/>
      <c r="D70" s="112"/>
      <c r="E70" s="112"/>
      <c r="F70" s="112"/>
      <c r="G70" s="112"/>
      <c r="H70" s="112"/>
      <c r="I70" s="34" t="s">
        <v>50</v>
      </c>
      <c r="J70" s="28">
        <v>0.15</v>
      </c>
      <c r="K70" s="28">
        <v>0.15</v>
      </c>
      <c r="L70" s="28">
        <v>0.4</v>
      </c>
      <c r="M70" s="28">
        <v>0.28000000000000003</v>
      </c>
      <c r="N70" s="28">
        <f t="shared" si="9"/>
        <v>0.98</v>
      </c>
      <c r="O70" s="112"/>
      <c r="P70" s="128"/>
      <c r="Q70" s="129"/>
      <c r="R70" s="130"/>
      <c r="S70" s="4"/>
      <c r="T70" s="4"/>
      <c r="U70" s="4"/>
      <c r="V70" s="4"/>
      <c r="W70" s="4"/>
      <c r="X70" s="4"/>
      <c r="Y70" s="4"/>
      <c r="Z70" s="4"/>
      <c r="AA70" s="4"/>
      <c r="AB70" s="4"/>
      <c r="AC70" s="4"/>
      <c r="AD70" s="4"/>
      <c r="AE70" s="4"/>
      <c r="AF70" s="4"/>
      <c r="AG70" s="4"/>
      <c r="AH70" s="4"/>
      <c r="AI70" s="4"/>
      <c r="AJ70" s="35"/>
    </row>
    <row r="71" spans="1:36" ht="114" customHeight="1" x14ac:dyDescent="0.2">
      <c r="A71" s="2"/>
      <c r="B71" s="117" t="s">
        <v>169</v>
      </c>
      <c r="C71" s="175" t="s">
        <v>170</v>
      </c>
      <c r="D71" s="117" t="s">
        <v>171</v>
      </c>
      <c r="E71" s="111">
        <v>43466</v>
      </c>
      <c r="F71" s="111">
        <v>43830</v>
      </c>
      <c r="G71" s="113" t="s">
        <v>172</v>
      </c>
      <c r="H71" s="114" t="s">
        <v>173</v>
      </c>
      <c r="I71" s="33" t="s">
        <v>48</v>
      </c>
      <c r="J71" s="34">
        <v>18</v>
      </c>
      <c r="K71" s="34">
        <v>18</v>
      </c>
      <c r="L71" s="34">
        <v>18</v>
      </c>
      <c r="M71" s="34">
        <v>16</v>
      </c>
      <c r="N71" s="34">
        <f t="shared" si="9"/>
        <v>70</v>
      </c>
      <c r="O71" s="116">
        <f>+N72/N71</f>
        <v>0.9</v>
      </c>
      <c r="P71" s="125" t="s">
        <v>346</v>
      </c>
      <c r="Q71" s="126"/>
      <c r="R71" s="127"/>
      <c r="S71" s="4"/>
      <c r="T71" s="4"/>
      <c r="U71" s="4"/>
      <c r="V71" s="4"/>
      <c r="W71" s="4"/>
      <c r="X71" s="4"/>
      <c r="Y71" s="4"/>
      <c r="Z71" s="4"/>
      <c r="AA71" s="4"/>
      <c r="AB71" s="4"/>
      <c r="AC71" s="4"/>
      <c r="AD71" s="4"/>
      <c r="AE71" s="4"/>
      <c r="AF71" s="4"/>
      <c r="AG71" s="4"/>
      <c r="AH71" s="4"/>
      <c r="AI71" s="4"/>
    </row>
    <row r="72" spans="1:36" ht="114" customHeight="1" x14ac:dyDescent="0.2">
      <c r="A72" s="2"/>
      <c r="B72" s="112"/>
      <c r="C72" s="112"/>
      <c r="D72" s="112"/>
      <c r="E72" s="112"/>
      <c r="F72" s="112"/>
      <c r="G72" s="112"/>
      <c r="H72" s="112"/>
      <c r="I72" s="33" t="s">
        <v>50</v>
      </c>
      <c r="J72" s="34">
        <v>17</v>
      </c>
      <c r="K72" s="34">
        <v>13</v>
      </c>
      <c r="L72" s="34">
        <v>16</v>
      </c>
      <c r="M72" s="34">
        <v>17</v>
      </c>
      <c r="N72" s="34">
        <f t="shared" si="9"/>
        <v>63</v>
      </c>
      <c r="O72" s="112"/>
      <c r="P72" s="128"/>
      <c r="Q72" s="129"/>
      <c r="R72" s="130"/>
      <c r="S72" s="4"/>
      <c r="T72" s="4"/>
      <c r="U72" s="4"/>
      <c r="V72" s="4"/>
      <c r="W72" s="4"/>
      <c r="X72" s="4"/>
      <c r="Y72" s="4"/>
      <c r="Z72" s="4"/>
      <c r="AA72" s="4"/>
      <c r="AB72" s="4"/>
      <c r="AC72" s="4"/>
      <c r="AD72" s="4"/>
      <c r="AE72" s="4"/>
      <c r="AF72" s="4"/>
      <c r="AG72" s="4"/>
      <c r="AH72" s="4"/>
      <c r="AI72" s="4"/>
    </row>
    <row r="73" spans="1:36" ht="69" customHeight="1" x14ac:dyDescent="0.2">
      <c r="A73" s="2"/>
      <c r="B73" s="117" t="s">
        <v>174</v>
      </c>
      <c r="C73" s="117" t="s">
        <v>175</v>
      </c>
      <c r="D73" s="117" t="s">
        <v>176</v>
      </c>
      <c r="E73" s="111">
        <v>43466</v>
      </c>
      <c r="F73" s="111">
        <v>43830</v>
      </c>
      <c r="G73" s="117" t="s">
        <v>353</v>
      </c>
      <c r="H73" s="114" t="s">
        <v>177</v>
      </c>
      <c r="I73" s="33" t="s">
        <v>48</v>
      </c>
      <c r="J73" s="34">
        <v>168</v>
      </c>
      <c r="K73" s="34">
        <v>165</v>
      </c>
      <c r="L73" s="34">
        <v>182</v>
      </c>
      <c r="M73" s="34">
        <v>146</v>
      </c>
      <c r="N73" s="34">
        <f t="shared" si="9"/>
        <v>661</v>
      </c>
      <c r="O73" s="116">
        <f>+N74/N73</f>
        <v>1.3978819969742813</v>
      </c>
      <c r="P73" s="131" t="s">
        <v>321</v>
      </c>
      <c r="Q73" s="126"/>
      <c r="R73" s="127"/>
      <c r="S73" s="4"/>
      <c r="T73" s="4"/>
      <c r="U73" s="4"/>
      <c r="V73" s="4"/>
      <c r="W73" s="4"/>
      <c r="X73" s="4"/>
      <c r="Y73" s="4"/>
      <c r="Z73" s="4"/>
      <c r="AA73" s="4"/>
      <c r="AB73" s="4"/>
      <c r="AC73" s="4"/>
      <c r="AD73" s="4"/>
      <c r="AE73" s="4"/>
      <c r="AF73" s="4"/>
      <c r="AG73" s="4"/>
      <c r="AH73" s="4"/>
      <c r="AI73" s="4"/>
    </row>
    <row r="74" spans="1:36" ht="69" customHeight="1" x14ac:dyDescent="0.2">
      <c r="A74" s="2"/>
      <c r="B74" s="118"/>
      <c r="C74" s="112"/>
      <c r="D74" s="112"/>
      <c r="E74" s="112"/>
      <c r="F74" s="112"/>
      <c r="G74" s="118"/>
      <c r="H74" s="118"/>
      <c r="I74" s="33" t="s">
        <v>50</v>
      </c>
      <c r="J74" s="34">
        <v>197</v>
      </c>
      <c r="K74" s="34">
        <v>201</v>
      </c>
      <c r="L74" s="34">
        <v>265</v>
      </c>
      <c r="M74" s="34">
        <v>261</v>
      </c>
      <c r="N74" s="34">
        <f t="shared" si="9"/>
        <v>924</v>
      </c>
      <c r="O74" s="112"/>
      <c r="P74" s="128"/>
      <c r="Q74" s="129"/>
      <c r="R74" s="130"/>
      <c r="S74" s="4"/>
      <c r="T74" s="4"/>
      <c r="U74" s="4"/>
      <c r="V74" s="4"/>
      <c r="W74" s="4"/>
      <c r="X74" s="4"/>
      <c r="Y74" s="4"/>
      <c r="Z74" s="4"/>
      <c r="AA74" s="4"/>
      <c r="AB74" s="4"/>
      <c r="AC74" s="4"/>
      <c r="AD74" s="4"/>
      <c r="AE74" s="4"/>
      <c r="AF74" s="4"/>
      <c r="AG74" s="4"/>
      <c r="AH74" s="4"/>
      <c r="AI74" s="4"/>
    </row>
    <row r="75" spans="1:36" ht="69" customHeight="1" x14ac:dyDescent="0.2">
      <c r="A75" s="2"/>
      <c r="B75" s="118"/>
      <c r="C75" s="117" t="s">
        <v>178</v>
      </c>
      <c r="D75" s="117" t="s">
        <v>179</v>
      </c>
      <c r="E75" s="111">
        <v>43466</v>
      </c>
      <c r="F75" s="111">
        <v>43830</v>
      </c>
      <c r="G75" s="118"/>
      <c r="H75" s="118"/>
      <c r="I75" s="33" t="s">
        <v>48</v>
      </c>
      <c r="J75" s="34">
        <f>241-168</f>
        <v>73</v>
      </c>
      <c r="K75" s="34">
        <v>70</v>
      </c>
      <c r="L75" s="34">
        <v>78</v>
      </c>
      <c r="M75" s="34">
        <v>63</v>
      </c>
      <c r="N75" s="34">
        <f t="shared" si="9"/>
        <v>284</v>
      </c>
      <c r="O75" s="116">
        <f>+N76/N75</f>
        <v>1.2640845070422535</v>
      </c>
      <c r="P75" s="131" t="s">
        <v>320</v>
      </c>
      <c r="Q75" s="126"/>
      <c r="R75" s="127"/>
      <c r="S75" s="4"/>
      <c r="T75" s="4"/>
      <c r="U75" s="4"/>
      <c r="V75" s="4"/>
      <c r="W75" s="4"/>
      <c r="X75" s="4"/>
      <c r="Y75" s="4"/>
      <c r="Z75" s="4"/>
      <c r="AA75" s="4"/>
      <c r="AB75" s="4"/>
      <c r="AC75" s="4"/>
      <c r="AD75" s="4"/>
      <c r="AE75" s="4"/>
      <c r="AF75" s="4"/>
      <c r="AG75" s="4"/>
      <c r="AH75" s="4"/>
      <c r="AI75" s="4"/>
    </row>
    <row r="76" spans="1:36" ht="69" customHeight="1" x14ac:dyDescent="0.2">
      <c r="A76" s="2"/>
      <c r="B76" s="112"/>
      <c r="C76" s="112"/>
      <c r="D76" s="112"/>
      <c r="E76" s="112"/>
      <c r="F76" s="112"/>
      <c r="G76" s="112"/>
      <c r="H76" s="112"/>
      <c r="I76" s="33" t="s">
        <v>50</v>
      </c>
      <c r="J76" s="34">
        <v>72</v>
      </c>
      <c r="K76" s="34">
        <v>55</v>
      </c>
      <c r="L76" s="34">
        <v>113</v>
      </c>
      <c r="M76" s="34">
        <v>119</v>
      </c>
      <c r="N76" s="34">
        <f t="shared" si="9"/>
        <v>359</v>
      </c>
      <c r="O76" s="112"/>
      <c r="P76" s="128"/>
      <c r="Q76" s="129"/>
      <c r="R76" s="130"/>
      <c r="S76" s="4"/>
      <c r="T76" s="4"/>
      <c r="U76" s="4"/>
      <c r="V76" s="4"/>
      <c r="W76" s="4"/>
      <c r="X76" s="4"/>
      <c r="Y76" s="4"/>
      <c r="Z76" s="4"/>
      <c r="AA76" s="4"/>
      <c r="AB76" s="4"/>
      <c r="AC76" s="4"/>
      <c r="AD76" s="4"/>
      <c r="AE76" s="4"/>
      <c r="AF76" s="4"/>
      <c r="AG76" s="4"/>
      <c r="AH76" s="4"/>
      <c r="AI76" s="4"/>
    </row>
    <row r="77" spans="1:36" ht="54" customHeight="1" x14ac:dyDescent="0.2">
      <c r="A77" s="2"/>
      <c r="B77" s="117" t="s">
        <v>180</v>
      </c>
      <c r="C77" s="117" t="s">
        <v>181</v>
      </c>
      <c r="D77" s="117" t="s">
        <v>182</v>
      </c>
      <c r="E77" s="111">
        <v>43500</v>
      </c>
      <c r="F77" s="111">
        <v>43830</v>
      </c>
      <c r="G77" s="113" t="s">
        <v>183</v>
      </c>
      <c r="H77" s="114" t="s">
        <v>184</v>
      </c>
      <c r="I77" s="33" t="s">
        <v>48</v>
      </c>
      <c r="J77" s="28">
        <v>0.24</v>
      </c>
      <c r="K77" s="28">
        <v>0.27</v>
      </c>
      <c r="L77" s="28">
        <v>0.26</v>
      </c>
      <c r="M77" s="28">
        <v>0.23</v>
      </c>
      <c r="N77" s="28">
        <f t="shared" si="9"/>
        <v>1</v>
      </c>
      <c r="O77" s="116">
        <f>+N78/N77</f>
        <v>1</v>
      </c>
      <c r="P77" s="177" t="s">
        <v>185</v>
      </c>
      <c r="Q77" s="126"/>
      <c r="R77" s="127"/>
      <c r="S77" s="4"/>
      <c r="T77" s="4"/>
      <c r="U77" s="4"/>
      <c r="V77" s="4"/>
      <c r="W77" s="4"/>
      <c r="X77" s="4"/>
      <c r="Y77" s="4"/>
      <c r="Z77" s="4"/>
      <c r="AA77" s="4"/>
      <c r="AB77" s="4"/>
      <c r="AC77" s="4"/>
      <c r="AD77" s="4"/>
      <c r="AE77" s="4"/>
      <c r="AF77" s="4"/>
      <c r="AG77" s="4"/>
      <c r="AH77" s="4"/>
      <c r="AI77" s="4"/>
    </row>
    <row r="78" spans="1:36" ht="54" customHeight="1" x14ac:dyDescent="0.2">
      <c r="A78" s="2"/>
      <c r="B78" s="112"/>
      <c r="C78" s="112"/>
      <c r="D78" s="112"/>
      <c r="E78" s="112"/>
      <c r="F78" s="112"/>
      <c r="G78" s="118"/>
      <c r="H78" s="112"/>
      <c r="I78" s="33" t="s">
        <v>50</v>
      </c>
      <c r="J78" s="28">
        <v>0.24</v>
      </c>
      <c r="K78" s="28">
        <v>0.27</v>
      </c>
      <c r="L78" s="28">
        <v>0.26</v>
      </c>
      <c r="M78" s="28">
        <v>0.23</v>
      </c>
      <c r="N78" s="28">
        <f t="shared" si="9"/>
        <v>1</v>
      </c>
      <c r="O78" s="112"/>
      <c r="P78" s="128"/>
      <c r="Q78" s="129"/>
      <c r="R78" s="130"/>
      <c r="S78" s="4"/>
      <c r="T78" s="4"/>
      <c r="U78" s="4"/>
      <c r="V78" s="4"/>
      <c r="W78" s="4"/>
      <c r="X78" s="4"/>
      <c r="Y78" s="4"/>
      <c r="Z78" s="4"/>
      <c r="AA78" s="4"/>
      <c r="AB78" s="4"/>
      <c r="AC78" s="4"/>
      <c r="AD78" s="4"/>
      <c r="AE78" s="4"/>
      <c r="AF78" s="4"/>
      <c r="AG78" s="4"/>
      <c r="AH78" s="4"/>
      <c r="AI78" s="4"/>
    </row>
    <row r="79" spans="1:36" ht="48.75" customHeight="1" x14ac:dyDescent="0.2">
      <c r="A79" s="2"/>
      <c r="B79" s="117" t="s">
        <v>186</v>
      </c>
      <c r="C79" s="117" t="s">
        <v>187</v>
      </c>
      <c r="D79" s="117" t="s">
        <v>188</v>
      </c>
      <c r="E79" s="111">
        <v>43626</v>
      </c>
      <c r="F79" s="111">
        <v>43672</v>
      </c>
      <c r="G79" s="118"/>
      <c r="H79" s="114" t="s">
        <v>189</v>
      </c>
      <c r="I79" s="33" t="s">
        <v>48</v>
      </c>
      <c r="J79" s="28">
        <v>0.24</v>
      </c>
      <c r="K79" s="28">
        <v>0.27</v>
      </c>
      <c r="L79" s="28">
        <v>0.26</v>
      </c>
      <c r="M79" s="30">
        <v>0.23</v>
      </c>
      <c r="N79" s="28">
        <f t="shared" si="9"/>
        <v>1</v>
      </c>
      <c r="O79" s="116">
        <f>+N80/N79</f>
        <v>1</v>
      </c>
      <c r="P79" s="125" t="s">
        <v>190</v>
      </c>
      <c r="Q79" s="126"/>
      <c r="R79" s="127"/>
      <c r="S79" s="4"/>
      <c r="T79" s="4"/>
      <c r="U79" s="4"/>
      <c r="V79" s="4"/>
      <c r="W79" s="4"/>
      <c r="X79" s="4"/>
      <c r="Y79" s="4"/>
      <c r="Z79" s="4"/>
      <c r="AA79" s="4"/>
      <c r="AB79" s="4"/>
      <c r="AC79" s="4"/>
      <c r="AD79" s="4"/>
      <c r="AE79" s="4"/>
      <c r="AF79" s="4"/>
      <c r="AG79" s="4"/>
      <c r="AH79" s="4"/>
      <c r="AI79" s="4"/>
    </row>
    <row r="80" spans="1:36" ht="48.75" customHeight="1" x14ac:dyDescent="0.2">
      <c r="A80" s="2"/>
      <c r="B80" s="112"/>
      <c r="C80" s="112"/>
      <c r="D80" s="112"/>
      <c r="E80" s="112"/>
      <c r="F80" s="112"/>
      <c r="G80" s="112"/>
      <c r="H80" s="112"/>
      <c r="I80" s="33" t="s">
        <v>50</v>
      </c>
      <c r="J80" s="28">
        <v>0.24</v>
      </c>
      <c r="K80" s="28">
        <v>0.27</v>
      </c>
      <c r="L80" s="28">
        <v>0.26</v>
      </c>
      <c r="M80" s="28">
        <v>0.23</v>
      </c>
      <c r="N80" s="28">
        <f t="shared" si="9"/>
        <v>1</v>
      </c>
      <c r="O80" s="112"/>
      <c r="P80" s="128"/>
      <c r="Q80" s="129"/>
      <c r="R80" s="130"/>
      <c r="S80" s="4"/>
      <c r="T80" s="4"/>
      <c r="U80" s="4"/>
      <c r="V80" s="4"/>
      <c r="W80" s="4"/>
      <c r="X80" s="4"/>
      <c r="Y80" s="4"/>
      <c r="Z80" s="4"/>
      <c r="AA80" s="4"/>
      <c r="AB80" s="4"/>
      <c r="AC80" s="4"/>
      <c r="AD80" s="4"/>
      <c r="AE80" s="4"/>
      <c r="AF80" s="4"/>
      <c r="AG80" s="4"/>
      <c r="AH80" s="4"/>
      <c r="AI80" s="4"/>
    </row>
    <row r="81" spans="1:36" ht="49.5" customHeight="1" x14ac:dyDescent="0.2">
      <c r="A81" s="2"/>
      <c r="B81" s="217" t="s">
        <v>62</v>
      </c>
      <c r="C81" s="134"/>
      <c r="D81" s="134"/>
      <c r="E81" s="134"/>
      <c r="F81" s="134"/>
      <c r="G81" s="134"/>
      <c r="H81" s="134"/>
      <c r="I81" s="134"/>
      <c r="J81" s="134"/>
      <c r="K81" s="134"/>
      <c r="L81" s="134"/>
      <c r="M81" s="135"/>
      <c r="N81" s="31"/>
      <c r="O81" s="31">
        <f>SUM(O25:O80)/27</f>
        <v>0.94201407125666492</v>
      </c>
      <c r="P81" s="159"/>
      <c r="Q81" s="134"/>
      <c r="R81" s="135"/>
      <c r="S81" s="4"/>
      <c r="T81" s="4"/>
      <c r="U81" s="4"/>
      <c r="V81" s="4"/>
      <c r="W81" s="4"/>
      <c r="X81" s="4"/>
      <c r="Y81" s="4"/>
      <c r="Z81" s="4"/>
      <c r="AA81" s="4"/>
      <c r="AB81" s="4"/>
      <c r="AC81" s="4"/>
      <c r="AD81" s="4"/>
      <c r="AE81" s="4"/>
      <c r="AF81" s="4"/>
      <c r="AG81" s="4"/>
      <c r="AH81" s="4"/>
      <c r="AI81" s="4"/>
    </row>
    <row r="82" spans="1:36" ht="38.25" customHeight="1" x14ac:dyDescent="0.2">
      <c r="A82" s="41"/>
      <c r="B82" s="16" t="s">
        <v>191</v>
      </c>
      <c r="C82" s="212" t="s">
        <v>192</v>
      </c>
      <c r="D82" s="134"/>
      <c r="E82" s="134"/>
      <c r="F82" s="134"/>
      <c r="G82" s="134"/>
      <c r="H82" s="134"/>
      <c r="I82" s="134"/>
      <c r="J82" s="134"/>
      <c r="K82" s="135"/>
      <c r="L82" s="213" t="s">
        <v>25</v>
      </c>
      <c r="M82" s="135"/>
      <c r="N82" s="32"/>
      <c r="O82" s="18">
        <v>0.15</v>
      </c>
      <c r="P82" s="160" t="s">
        <v>26</v>
      </c>
      <c r="Q82" s="135"/>
      <c r="R82" s="32">
        <f>+O139*O82</f>
        <v>0.12612406015037589</v>
      </c>
      <c r="S82" s="4"/>
      <c r="T82" s="4"/>
      <c r="U82" s="4"/>
      <c r="V82" s="4"/>
      <c r="W82" s="4"/>
      <c r="X82" s="4"/>
      <c r="Y82" s="4"/>
      <c r="Z82" s="4"/>
      <c r="AA82" s="4"/>
      <c r="AB82" s="4"/>
      <c r="AC82" s="4"/>
      <c r="AD82" s="4"/>
      <c r="AE82" s="4"/>
      <c r="AF82" s="4"/>
      <c r="AG82" s="4"/>
      <c r="AH82" s="4"/>
      <c r="AI82" s="4"/>
    </row>
    <row r="83" spans="1:36" ht="48.75" customHeight="1" x14ac:dyDescent="0.2">
      <c r="A83" s="42"/>
      <c r="B83" s="171" t="s">
        <v>27</v>
      </c>
      <c r="C83" s="171" t="s">
        <v>28</v>
      </c>
      <c r="D83" s="171" t="s">
        <v>29</v>
      </c>
      <c r="E83" s="171" t="s">
        <v>30</v>
      </c>
      <c r="F83" s="171" t="s">
        <v>31</v>
      </c>
      <c r="G83" s="171" t="s">
        <v>32</v>
      </c>
      <c r="H83" s="171" t="s">
        <v>33</v>
      </c>
      <c r="I83" s="133" t="s">
        <v>34</v>
      </c>
      <c r="J83" s="134"/>
      <c r="K83" s="134"/>
      <c r="L83" s="134"/>
      <c r="M83" s="134"/>
      <c r="N83" s="134"/>
      <c r="O83" s="135"/>
      <c r="P83" s="161" t="s">
        <v>35</v>
      </c>
      <c r="Q83" s="120"/>
      <c r="R83" s="121"/>
      <c r="S83" s="4"/>
      <c r="T83" s="4"/>
      <c r="U83" s="4"/>
      <c r="V83" s="4"/>
      <c r="W83" s="4"/>
      <c r="X83" s="4"/>
      <c r="Y83" s="4"/>
      <c r="Z83" s="4"/>
      <c r="AA83" s="4"/>
      <c r="AB83" s="4"/>
      <c r="AC83" s="4"/>
      <c r="AD83" s="4"/>
      <c r="AE83" s="4"/>
      <c r="AF83" s="4"/>
      <c r="AG83" s="4"/>
      <c r="AH83" s="4"/>
      <c r="AI83" s="4"/>
    </row>
    <row r="84" spans="1:36" ht="49.5" customHeight="1" x14ac:dyDescent="0.2">
      <c r="A84" s="42"/>
      <c r="B84" s="112"/>
      <c r="C84" s="112"/>
      <c r="D84" s="112"/>
      <c r="E84" s="112"/>
      <c r="F84" s="112"/>
      <c r="G84" s="112"/>
      <c r="H84" s="112"/>
      <c r="I84" s="22" t="s">
        <v>36</v>
      </c>
      <c r="J84" s="23" t="s">
        <v>37</v>
      </c>
      <c r="K84" s="23" t="s">
        <v>38</v>
      </c>
      <c r="L84" s="23" t="s">
        <v>39</v>
      </c>
      <c r="M84" s="23" t="s">
        <v>40</v>
      </c>
      <c r="N84" s="23" t="s">
        <v>41</v>
      </c>
      <c r="O84" s="23" t="s">
        <v>42</v>
      </c>
      <c r="P84" s="122"/>
      <c r="Q84" s="123"/>
      <c r="R84" s="124"/>
      <c r="S84" s="4"/>
      <c r="T84" s="4"/>
      <c r="U84" s="4"/>
      <c r="V84" s="4"/>
      <c r="W84" s="4"/>
      <c r="X84" s="4"/>
      <c r="Y84" s="4"/>
      <c r="Z84" s="4"/>
      <c r="AA84" s="4"/>
      <c r="AB84" s="4"/>
      <c r="AC84" s="4"/>
      <c r="AD84" s="4"/>
      <c r="AE84" s="4"/>
      <c r="AF84" s="4"/>
      <c r="AG84" s="4"/>
      <c r="AH84" s="4"/>
      <c r="AI84" s="4"/>
    </row>
    <row r="85" spans="1:36" ht="29.25" customHeight="1" x14ac:dyDescent="0.25">
      <c r="A85" s="43"/>
      <c r="B85" s="114" t="s">
        <v>193</v>
      </c>
      <c r="C85" s="175" t="s">
        <v>194</v>
      </c>
      <c r="D85" s="117" t="s">
        <v>195</v>
      </c>
      <c r="E85" s="111"/>
      <c r="F85" s="111"/>
      <c r="G85" s="113"/>
      <c r="H85" s="113"/>
      <c r="I85" s="33" t="s">
        <v>48</v>
      </c>
      <c r="J85" s="44"/>
      <c r="K85" s="44"/>
      <c r="L85" s="45"/>
      <c r="M85" s="45"/>
      <c r="N85" s="45"/>
      <c r="O85" s="46"/>
      <c r="P85" s="152" t="s">
        <v>123</v>
      </c>
      <c r="Q85" s="120"/>
      <c r="R85" s="121"/>
      <c r="S85" s="4"/>
      <c r="T85" s="4"/>
      <c r="U85" s="4"/>
      <c r="V85" s="4"/>
      <c r="W85" s="4"/>
      <c r="X85" s="4"/>
      <c r="Y85" s="4"/>
      <c r="Z85" s="4"/>
      <c r="AA85" s="4"/>
      <c r="AB85" s="4"/>
      <c r="AC85" s="4"/>
      <c r="AD85" s="4"/>
      <c r="AE85" s="4"/>
      <c r="AF85" s="4"/>
      <c r="AG85" s="4"/>
      <c r="AH85" s="4"/>
      <c r="AI85" s="4"/>
    </row>
    <row r="86" spans="1:36" ht="29.25" customHeight="1" x14ac:dyDescent="0.25">
      <c r="A86" s="43"/>
      <c r="B86" s="118"/>
      <c r="C86" s="112"/>
      <c r="D86" s="112"/>
      <c r="E86" s="112"/>
      <c r="F86" s="112"/>
      <c r="G86" s="112"/>
      <c r="H86" s="112"/>
      <c r="I86" s="33" t="s">
        <v>50</v>
      </c>
      <c r="J86" s="47"/>
      <c r="K86" s="47"/>
      <c r="L86" s="45"/>
      <c r="M86" s="45"/>
      <c r="N86" s="45"/>
      <c r="O86" s="46"/>
      <c r="P86" s="122"/>
      <c r="Q86" s="123"/>
      <c r="R86" s="124"/>
      <c r="S86" s="4"/>
      <c r="T86" s="4"/>
      <c r="U86" s="4"/>
      <c r="V86" s="4"/>
      <c r="W86" s="4"/>
      <c r="X86" s="4"/>
      <c r="Y86" s="4"/>
      <c r="Z86" s="4"/>
      <c r="AA86" s="4"/>
      <c r="AB86" s="4"/>
      <c r="AC86" s="4"/>
      <c r="AD86" s="4"/>
      <c r="AE86" s="4"/>
      <c r="AF86" s="4"/>
      <c r="AG86" s="4"/>
      <c r="AH86" s="4"/>
      <c r="AI86" s="4"/>
    </row>
    <row r="87" spans="1:36" ht="60.75" customHeight="1" x14ac:dyDescent="0.2">
      <c r="A87" s="43"/>
      <c r="B87" s="118"/>
      <c r="C87" s="175" t="s">
        <v>196</v>
      </c>
      <c r="D87" s="117" t="s">
        <v>197</v>
      </c>
      <c r="E87" s="218">
        <v>43500</v>
      </c>
      <c r="F87" s="111">
        <v>43830</v>
      </c>
      <c r="G87" s="113" t="s">
        <v>198</v>
      </c>
      <c r="H87" s="114" t="s">
        <v>199</v>
      </c>
      <c r="I87" s="33" t="s">
        <v>48</v>
      </c>
      <c r="J87" s="48">
        <v>0.2</v>
      </c>
      <c r="K87" s="48">
        <v>0.2</v>
      </c>
      <c r="L87" s="48">
        <v>0.2</v>
      </c>
      <c r="M87" s="49">
        <v>0.4</v>
      </c>
      <c r="N87" s="49">
        <v>1</v>
      </c>
      <c r="O87" s="132">
        <v>0.65</v>
      </c>
      <c r="P87" s="137" t="s">
        <v>324</v>
      </c>
      <c r="Q87" s="120"/>
      <c r="R87" s="121"/>
      <c r="S87" s="4"/>
      <c r="T87" s="4"/>
      <c r="U87" s="4"/>
      <c r="V87" s="4"/>
      <c r="W87" s="4"/>
      <c r="X87" s="4"/>
      <c r="Y87" s="4"/>
      <c r="Z87" s="4"/>
      <c r="AA87" s="4"/>
      <c r="AB87" s="4"/>
      <c r="AC87" s="4"/>
      <c r="AD87" s="4"/>
      <c r="AE87" s="4"/>
      <c r="AF87" s="4"/>
      <c r="AG87" s="4"/>
      <c r="AH87" s="4"/>
      <c r="AI87" s="4"/>
    </row>
    <row r="88" spans="1:36" ht="60.75" customHeight="1" x14ac:dyDescent="0.2">
      <c r="A88" s="43"/>
      <c r="B88" s="118"/>
      <c r="C88" s="112"/>
      <c r="D88" s="112"/>
      <c r="E88" s="112"/>
      <c r="F88" s="112"/>
      <c r="G88" s="118"/>
      <c r="H88" s="112"/>
      <c r="I88" s="33" t="s">
        <v>50</v>
      </c>
      <c r="J88" s="48">
        <v>0.2</v>
      </c>
      <c r="K88" s="48">
        <v>0.2</v>
      </c>
      <c r="L88" s="48">
        <v>0.2</v>
      </c>
      <c r="M88" s="50">
        <v>0.05</v>
      </c>
      <c r="N88" s="49">
        <v>0.65</v>
      </c>
      <c r="O88" s="112"/>
      <c r="P88" s="122"/>
      <c r="Q88" s="123"/>
      <c r="R88" s="124"/>
      <c r="S88" s="4"/>
      <c r="T88" s="4"/>
      <c r="U88" s="4"/>
      <c r="V88" s="4"/>
      <c r="W88" s="4"/>
      <c r="X88" s="4"/>
      <c r="Y88" s="4"/>
      <c r="Z88" s="4"/>
      <c r="AA88" s="4"/>
      <c r="AB88" s="4"/>
      <c r="AC88" s="4"/>
      <c r="AD88" s="4"/>
      <c r="AE88" s="4"/>
      <c r="AF88" s="4"/>
      <c r="AG88" s="4"/>
      <c r="AH88" s="4"/>
      <c r="AI88" s="4"/>
    </row>
    <row r="89" spans="1:36" ht="45.75" customHeight="1" x14ac:dyDescent="0.2">
      <c r="A89" s="43"/>
      <c r="B89" s="118"/>
      <c r="C89" s="175" t="s">
        <v>200</v>
      </c>
      <c r="D89" s="117" t="s">
        <v>201</v>
      </c>
      <c r="E89" s="218">
        <v>43500</v>
      </c>
      <c r="F89" s="111">
        <v>43830</v>
      </c>
      <c r="G89" s="118"/>
      <c r="H89" s="114" t="s">
        <v>202</v>
      </c>
      <c r="I89" s="33" t="s">
        <v>48</v>
      </c>
      <c r="J89" s="48">
        <v>0.25</v>
      </c>
      <c r="K89" s="48">
        <v>0.25</v>
      </c>
      <c r="L89" s="48">
        <v>0.25</v>
      </c>
      <c r="M89" s="49">
        <v>0.25</v>
      </c>
      <c r="N89" s="49">
        <v>1</v>
      </c>
      <c r="O89" s="132">
        <v>1</v>
      </c>
      <c r="P89" s="176" t="s">
        <v>328</v>
      </c>
      <c r="Q89" s="120"/>
      <c r="R89" s="121"/>
      <c r="S89" s="4"/>
      <c r="T89" s="4"/>
      <c r="U89" s="4"/>
      <c r="V89" s="4"/>
      <c r="W89" s="4"/>
      <c r="X89" s="4"/>
      <c r="Y89" s="4"/>
      <c r="Z89" s="4"/>
      <c r="AA89" s="4"/>
      <c r="AB89" s="4"/>
      <c r="AC89" s="4"/>
      <c r="AD89" s="4"/>
      <c r="AE89" s="4"/>
      <c r="AF89" s="4"/>
      <c r="AG89" s="4"/>
      <c r="AH89" s="4"/>
      <c r="AI89" s="4"/>
    </row>
    <row r="90" spans="1:36" ht="45.75" customHeight="1" x14ac:dyDescent="0.2">
      <c r="A90" s="43"/>
      <c r="B90" s="118"/>
      <c r="C90" s="112"/>
      <c r="D90" s="112"/>
      <c r="E90" s="112"/>
      <c r="F90" s="112"/>
      <c r="G90" s="118"/>
      <c r="H90" s="112"/>
      <c r="I90" s="33" t="s">
        <v>50</v>
      </c>
      <c r="J90" s="48">
        <v>0.2</v>
      </c>
      <c r="K90" s="48">
        <v>0.15</v>
      </c>
      <c r="L90" s="48">
        <v>0.4</v>
      </c>
      <c r="M90" s="50">
        <v>0.25</v>
      </c>
      <c r="N90" s="49">
        <v>1</v>
      </c>
      <c r="O90" s="112"/>
      <c r="P90" s="122"/>
      <c r="Q90" s="123"/>
      <c r="R90" s="124"/>
      <c r="S90" s="4"/>
      <c r="T90" s="4"/>
      <c r="U90" s="4"/>
      <c r="V90" s="4"/>
      <c r="W90" s="4"/>
      <c r="X90" s="4"/>
      <c r="Y90" s="4"/>
      <c r="Z90" s="4"/>
      <c r="AA90" s="4"/>
      <c r="AB90" s="4"/>
      <c r="AC90" s="4"/>
      <c r="AD90" s="4"/>
      <c r="AE90" s="4"/>
      <c r="AF90" s="4"/>
      <c r="AG90" s="4"/>
      <c r="AH90" s="4"/>
      <c r="AI90" s="4"/>
    </row>
    <row r="91" spans="1:36" ht="75" customHeight="1" x14ac:dyDescent="0.2">
      <c r="A91" s="43"/>
      <c r="B91" s="118"/>
      <c r="C91" s="224" t="s">
        <v>203</v>
      </c>
      <c r="D91" s="222" t="s">
        <v>204</v>
      </c>
      <c r="E91" s="140">
        <v>43525</v>
      </c>
      <c r="F91" s="140">
        <v>43830</v>
      </c>
      <c r="G91" s="118"/>
      <c r="H91" s="223" t="s">
        <v>205</v>
      </c>
      <c r="I91" s="51" t="s">
        <v>48</v>
      </c>
      <c r="J91" s="52">
        <v>0.2</v>
      </c>
      <c r="K91" s="49">
        <v>0.2</v>
      </c>
      <c r="L91" s="52">
        <v>0.2</v>
      </c>
      <c r="M91" s="49">
        <v>0.4</v>
      </c>
      <c r="N91" s="49">
        <v>1</v>
      </c>
      <c r="O91" s="143">
        <f>+N92/N91</f>
        <v>1</v>
      </c>
      <c r="P91" s="139" t="s">
        <v>348</v>
      </c>
      <c r="Q91" s="126"/>
      <c r="R91" s="127"/>
      <c r="S91" s="108" t="s">
        <v>347</v>
      </c>
      <c r="T91" s="43"/>
      <c r="U91" s="43"/>
      <c r="V91" s="43"/>
      <c r="W91" s="43"/>
      <c r="X91" s="43"/>
      <c r="Y91" s="43"/>
      <c r="Z91" s="43"/>
      <c r="AA91" s="43"/>
      <c r="AB91" s="43"/>
      <c r="AC91" s="43"/>
      <c r="AD91" s="43"/>
      <c r="AE91" s="43"/>
      <c r="AF91" s="43"/>
      <c r="AG91" s="43"/>
      <c r="AH91" s="43"/>
      <c r="AI91" s="43"/>
      <c r="AJ91" s="53"/>
    </row>
    <row r="92" spans="1:36" ht="75" customHeight="1" x14ac:dyDescent="0.2">
      <c r="A92" s="43"/>
      <c r="B92" s="118"/>
      <c r="C92" s="112"/>
      <c r="D92" s="112"/>
      <c r="E92" s="112"/>
      <c r="F92" s="112"/>
      <c r="G92" s="112"/>
      <c r="H92" s="112"/>
      <c r="I92" s="51" t="s">
        <v>50</v>
      </c>
      <c r="J92" s="52">
        <v>0.2</v>
      </c>
      <c r="K92" s="52">
        <v>0.2</v>
      </c>
      <c r="L92" s="52">
        <v>0.2</v>
      </c>
      <c r="M92" s="106">
        <v>0.4</v>
      </c>
      <c r="N92" s="105">
        <f>SUM(J92:M92)</f>
        <v>1</v>
      </c>
      <c r="O92" s="144"/>
      <c r="P92" s="128"/>
      <c r="Q92" s="129"/>
      <c r="R92" s="130"/>
      <c r="S92" s="108"/>
      <c r="T92" s="43"/>
      <c r="U92" s="43"/>
      <c r="V92" s="43"/>
      <c r="W92" s="43"/>
      <c r="X92" s="43"/>
      <c r="Y92" s="43"/>
      <c r="Z92" s="43"/>
      <c r="AA92" s="43"/>
      <c r="AB92" s="43"/>
      <c r="AC92" s="43"/>
      <c r="AD92" s="43"/>
      <c r="AE92" s="43"/>
      <c r="AF92" s="43"/>
      <c r="AG92" s="43"/>
      <c r="AH92" s="43"/>
      <c r="AI92" s="43"/>
      <c r="AJ92" s="53"/>
    </row>
    <row r="93" spans="1:36" ht="189.75" customHeight="1" x14ac:dyDescent="0.2">
      <c r="A93" s="43"/>
      <c r="B93" s="118"/>
      <c r="C93" s="175" t="s">
        <v>206</v>
      </c>
      <c r="D93" s="117" t="s">
        <v>207</v>
      </c>
      <c r="E93" s="111">
        <v>43132</v>
      </c>
      <c r="F93" s="140">
        <v>43830</v>
      </c>
      <c r="G93" s="141" t="s">
        <v>208</v>
      </c>
      <c r="H93" s="116" t="s">
        <v>209</v>
      </c>
      <c r="I93" s="34" t="s">
        <v>48</v>
      </c>
      <c r="J93" s="48">
        <v>0.1</v>
      </c>
      <c r="K93" s="48">
        <v>0.1</v>
      </c>
      <c r="L93" s="54">
        <v>0.2</v>
      </c>
      <c r="M93" s="54">
        <v>0.6</v>
      </c>
      <c r="N93" s="38">
        <v>1</v>
      </c>
      <c r="O93" s="145">
        <f>+N94/N93</f>
        <v>0.5</v>
      </c>
      <c r="P93" s="142" t="s">
        <v>325</v>
      </c>
      <c r="Q93" s="120"/>
      <c r="R93" s="121"/>
      <c r="S93" s="108"/>
      <c r="T93" s="4"/>
      <c r="U93" s="4"/>
      <c r="V93" s="4"/>
      <c r="W93" s="4"/>
      <c r="X93" s="4"/>
      <c r="Y93" s="4"/>
      <c r="Z93" s="4"/>
      <c r="AA93" s="4"/>
      <c r="AB93" s="4"/>
      <c r="AC93" s="4"/>
      <c r="AD93" s="4"/>
      <c r="AE93" s="4"/>
      <c r="AF93" s="4"/>
      <c r="AG93" s="4"/>
      <c r="AH93" s="4"/>
      <c r="AI93" s="4"/>
    </row>
    <row r="94" spans="1:36" ht="189.75" customHeight="1" x14ac:dyDescent="0.2">
      <c r="A94" s="43"/>
      <c r="B94" s="118"/>
      <c r="C94" s="112"/>
      <c r="D94" s="112"/>
      <c r="E94" s="112"/>
      <c r="F94" s="112"/>
      <c r="G94" s="112"/>
      <c r="H94" s="112"/>
      <c r="I94" s="34" t="s">
        <v>50</v>
      </c>
      <c r="J94" s="48">
        <v>0.2</v>
      </c>
      <c r="K94" s="48">
        <v>0.1</v>
      </c>
      <c r="L94" s="48">
        <v>0.1</v>
      </c>
      <c r="M94" s="54">
        <v>0.1</v>
      </c>
      <c r="N94" s="54">
        <v>0.5</v>
      </c>
      <c r="O94" s="112"/>
      <c r="P94" s="122"/>
      <c r="Q94" s="123"/>
      <c r="R94" s="124"/>
      <c r="S94" s="4"/>
      <c r="T94" s="4"/>
      <c r="U94" s="4"/>
      <c r="V94" s="4"/>
      <c r="W94" s="4"/>
      <c r="X94" s="4"/>
      <c r="Y94" s="4"/>
      <c r="Z94" s="4"/>
      <c r="AA94" s="4"/>
      <c r="AB94" s="4"/>
      <c r="AC94" s="4"/>
      <c r="AD94" s="4"/>
      <c r="AE94" s="4"/>
      <c r="AF94" s="4"/>
      <c r="AG94" s="4"/>
      <c r="AH94" s="4"/>
      <c r="AI94" s="4"/>
    </row>
    <row r="95" spans="1:36" ht="26.25" customHeight="1" x14ac:dyDescent="0.25">
      <c r="A95" s="43"/>
      <c r="B95" s="118"/>
      <c r="C95" s="175" t="s">
        <v>210</v>
      </c>
      <c r="D95" s="117" t="s">
        <v>211</v>
      </c>
      <c r="E95" s="111"/>
      <c r="F95" s="111"/>
      <c r="G95" s="113"/>
      <c r="H95" s="113"/>
      <c r="I95" s="33" t="s">
        <v>48</v>
      </c>
      <c r="J95" s="55"/>
      <c r="K95" s="55"/>
      <c r="L95" s="56"/>
      <c r="M95" s="56"/>
      <c r="N95" s="46"/>
      <c r="O95" s="46"/>
      <c r="P95" s="119" t="s">
        <v>123</v>
      </c>
      <c r="Q95" s="120"/>
      <c r="R95" s="121"/>
      <c r="S95" s="4"/>
      <c r="T95" s="4"/>
      <c r="U95" s="4"/>
      <c r="V95" s="4"/>
      <c r="W95" s="4"/>
      <c r="X95" s="4"/>
      <c r="Y95" s="4"/>
      <c r="Z95" s="4"/>
      <c r="AA95" s="4"/>
      <c r="AB95" s="4"/>
      <c r="AC95" s="4"/>
      <c r="AD95" s="4"/>
      <c r="AE95" s="4"/>
      <c r="AF95" s="4"/>
      <c r="AG95" s="4"/>
      <c r="AH95" s="4"/>
      <c r="AI95" s="4"/>
    </row>
    <row r="96" spans="1:36" ht="26.25" customHeight="1" x14ac:dyDescent="0.25">
      <c r="A96" s="43"/>
      <c r="B96" s="118"/>
      <c r="C96" s="112"/>
      <c r="D96" s="112"/>
      <c r="E96" s="112"/>
      <c r="F96" s="112"/>
      <c r="G96" s="112"/>
      <c r="H96" s="112"/>
      <c r="I96" s="33" t="s">
        <v>50</v>
      </c>
      <c r="J96" s="57"/>
      <c r="K96" s="57"/>
      <c r="L96" s="56"/>
      <c r="M96" s="56"/>
      <c r="N96" s="46"/>
      <c r="O96" s="46"/>
      <c r="P96" s="122"/>
      <c r="Q96" s="123"/>
      <c r="R96" s="124"/>
      <c r="S96" s="4"/>
      <c r="T96" s="4"/>
      <c r="U96" s="4"/>
      <c r="V96" s="4"/>
      <c r="W96" s="4"/>
      <c r="X96" s="4"/>
      <c r="Y96" s="4"/>
      <c r="Z96" s="4"/>
      <c r="AA96" s="4"/>
      <c r="AB96" s="4"/>
      <c r="AC96" s="4"/>
      <c r="AD96" s="4"/>
      <c r="AE96" s="4"/>
      <c r="AF96" s="4"/>
      <c r="AG96" s="4"/>
      <c r="AH96" s="4"/>
      <c r="AI96" s="4"/>
    </row>
    <row r="97" spans="1:35" ht="23.25" customHeight="1" x14ac:dyDescent="0.25">
      <c r="A97" s="43"/>
      <c r="B97" s="118"/>
      <c r="C97" s="175" t="s">
        <v>212</v>
      </c>
      <c r="D97" s="117" t="s">
        <v>213</v>
      </c>
      <c r="E97" s="111"/>
      <c r="F97" s="111"/>
      <c r="G97" s="113"/>
      <c r="H97" s="113"/>
      <c r="I97" s="33" t="s">
        <v>48</v>
      </c>
      <c r="J97" s="55"/>
      <c r="K97" s="55"/>
      <c r="L97" s="56"/>
      <c r="M97" s="56"/>
      <c r="N97" s="46"/>
      <c r="O97" s="46"/>
      <c r="P97" s="119" t="s">
        <v>123</v>
      </c>
      <c r="Q97" s="120"/>
      <c r="R97" s="121"/>
      <c r="S97" s="4"/>
      <c r="T97" s="4"/>
      <c r="U97" s="4"/>
      <c r="V97" s="4"/>
      <c r="W97" s="4"/>
      <c r="X97" s="4"/>
      <c r="Y97" s="4"/>
      <c r="Z97" s="4"/>
      <c r="AA97" s="4"/>
      <c r="AB97" s="4"/>
      <c r="AC97" s="4"/>
      <c r="AD97" s="4"/>
      <c r="AE97" s="4"/>
      <c r="AF97" s="4"/>
      <c r="AG97" s="4"/>
      <c r="AH97" s="4"/>
      <c r="AI97" s="4"/>
    </row>
    <row r="98" spans="1:35" ht="23.25" customHeight="1" x14ac:dyDescent="0.25">
      <c r="A98" s="43"/>
      <c r="B98" s="118"/>
      <c r="C98" s="112"/>
      <c r="D98" s="112"/>
      <c r="E98" s="112"/>
      <c r="F98" s="112"/>
      <c r="G98" s="112"/>
      <c r="H98" s="112"/>
      <c r="I98" s="33" t="s">
        <v>50</v>
      </c>
      <c r="J98" s="57"/>
      <c r="K98" s="57"/>
      <c r="L98" s="56"/>
      <c r="M98" s="56"/>
      <c r="N98" s="46"/>
      <c r="O98" s="46"/>
      <c r="P98" s="122"/>
      <c r="Q98" s="123"/>
      <c r="R98" s="124"/>
      <c r="S98" s="4"/>
      <c r="T98" s="4"/>
      <c r="U98" s="4"/>
      <c r="V98" s="4"/>
      <c r="W98" s="4"/>
      <c r="X98" s="4"/>
      <c r="Y98" s="4"/>
      <c r="Z98" s="4"/>
      <c r="AA98" s="4"/>
      <c r="AB98" s="4"/>
      <c r="AC98" s="4"/>
      <c r="AD98" s="4"/>
      <c r="AE98" s="4"/>
      <c r="AF98" s="4"/>
      <c r="AG98" s="4"/>
      <c r="AH98" s="4"/>
      <c r="AI98" s="4"/>
    </row>
    <row r="99" spans="1:35" ht="23.25" customHeight="1" x14ac:dyDescent="0.25">
      <c r="A99" s="43"/>
      <c r="B99" s="118"/>
      <c r="C99" s="175" t="s">
        <v>214</v>
      </c>
      <c r="D99" s="117" t="s">
        <v>215</v>
      </c>
      <c r="E99" s="111"/>
      <c r="F99" s="111"/>
      <c r="G99" s="113"/>
      <c r="H99" s="113"/>
      <c r="I99" s="33" t="s">
        <v>48</v>
      </c>
      <c r="J99" s="55"/>
      <c r="K99" s="55"/>
      <c r="L99" s="56"/>
      <c r="M99" s="56"/>
      <c r="N99" s="46"/>
      <c r="O99" s="46"/>
      <c r="P99" s="119" t="s">
        <v>123</v>
      </c>
      <c r="Q99" s="120"/>
      <c r="R99" s="121"/>
      <c r="S99" s="4"/>
      <c r="T99" s="4"/>
      <c r="U99" s="4"/>
      <c r="V99" s="4"/>
      <c r="W99" s="4"/>
      <c r="X99" s="4"/>
      <c r="Y99" s="4"/>
      <c r="Z99" s="4"/>
      <c r="AA99" s="4"/>
      <c r="AB99" s="4"/>
      <c r="AC99" s="4"/>
      <c r="AD99" s="4"/>
      <c r="AE99" s="4"/>
      <c r="AF99" s="4"/>
      <c r="AG99" s="4"/>
      <c r="AH99" s="4"/>
      <c r="AI99" s="4"/>
    </row>
    <row r="100" spans="1:35" ht="23.25" customHeight="1" x14ac:dyDescent="0.25">
      <c r="A100" s="43"/>
      <c r="B100" s="118"/>
      <c r="C100" s="112"/>
      <c r="D100" s="112"/>
      <c r="E100" s="112"/>
      <c r="F100" s="112"/>
      <c r="G100" s="112"/>
      <c r="H100" s="112"/>
      <c r="I100" s="33" t="s">
        <v>50</v>
      </c>
      <c r="J100" s="57"/>
      <c r="K100" s="57"/>
      <c r="L100" s="56"/>
      <c r="M100" s="56"/>
      <c r="N100" s="46"/>
      <c r="O100" s="46"/>
      <c r="P100" s="122"/>
      <c r="Q100" s="123"/>
      <c r="R100" s="124"/>
      <c r="S100" s="4"/>
      <c r="T100" s="4"/>
      <c r="U100" s="4"/>
      <c r="V100" s="4"/>
      <c r="W100" s="4"/>
      <c r="X100" s="4"/>
      <c r="Y100" s="4"/>
      <c r="Z100" s="4"/>
      <c r="AA100" s="4"/>
      <c r="AB100" s="4"/>
      <c r="AC100" s="4"/>
      <c r="AD100" s="4"/>
      <c r="AE100" s="4"/>
      <c r="AF100" s="4"/>
      <c r="AG100" s="4"/>
      <c r="AH100" s="4"/>
      <c r="AI100" s="4"/>
    </row>
    <row r="101" spans="1:35" ht="33" customHeight="1" x14ac:dyDescent="0.2">
      <c r="A101" s="43"/>
      <c r="B101" s="118"/>
      <c r="C101" s="175" t="s">
        <v>216</v>
      </c>
      <c r="D101" s="219" t="s">
        <v>327</v>
      </c>
      <c r="E101" s="111">
        <v>43556</v>
      </c>
      <c r="F101" s="140">
        <v>43830</v>
      </c>
      <c r="G101" s="113" t="s">
        <v>198</v>
      </c>
      <c r="H101" s="114" t="s">
        <v>218</v>
      </c>
      <c r="I101" s="33" t="s">
        <v>48</v>
      </c>
      <c r="J101" s="48">
        <v>0.2</v>
      </c>
      <c r="K101" s="48">
        <v>0.2</v>
      </c>
      <c r="L101" s="48">
        <v>0.2</v>
      </c>
      <c r="M101" s="30">
        <v>0.4</v>
      </c>
      <c r="N101" s="30">
        <v>1</v>
      </c>
      <c r="O101" s="146">
        <v>0.5</v>
      </c>
      <c r="P101" s="136" t="s">
        <v>329</v>
      </c>
      <c r="Q101" s="126"/>
      <c r="R101" s="127"/>
      <c r="S101" s="4"/>
      <c r="T101" s="4"/>
      <c r="U101" s="4"/>
      <c r="V101" s="4"/>
      <c r="W101" s="4"/>
      <c r="X101" s="4"/>
      <c r="Y101" s="4"/>
      <c r="Z101" s="4"/>
      <c r="AA101" s="4"/>
      <c r="AB101" s="4"/>
      <c r="AC101" s="4"/>
      <c r="AD101" s="4"/>
      <c r="AE101" s="4"/>
      <c r="AF101" s="4"/>
      <c r="AG101" s="4"/>
      <c r="AH101" s="4"/>
      <c r="AI101" s="4"/>
    </row>
    <row r="102" spans="1:35" ht="33" customHeight="1" x14ac:dyDescent="0.2">
      <c r="A102" s="43"/>
      <c r="B102" s="118"/>
      <c r="C102" s="112"/>
      <c r="D102" s="112"/>
      <c r="E102" s="112"/>
      <c r="F102" s="112"/>
      <c r="G102" s="118"/>
      <c r="H102" s="112"/>
      <c r="I102" s="33" t="s">
        <v>50</v>
      </c>
      <c r="J102" s="48">
        <v>0.2</v>
      </c>
      <c r="K102" s="48">
        <v>0.2</v>
      </c>
      <c r="L102" s="48">
        <v>0.05</v>
      </c>
      <c r="M102" s="28">
        <v>0.05</v>
      </c>
      <c r="N102" s="30">
        <v>0.5</v>
      </c>
      <c r="O102" s="112"/>
      <c r="P102" s="128"/>
      <c r="Q102" s="129"/>
      <c r="R102" s="130"/>
      <c r="S102" s="4"/>
      <c r="T102" s="4"/>
      <c r="U102" s="4"/>
      <c r="V102" s="4"/>
      <c r="W102" s="4"/>
      <c r="X102" s="4"/>
      <c r="Y102" s="4"/>
      <c r="Z102" s="4"/>
      <c r="AA102" s="4"/>
      <c r="AB102" s="4"/>
      <c r="AC102" s="4"/>
      <c r="AD102" s="4"/>
      <c r="AE102" s="4"/>
      <c r="AF102" s="4"/>
      <c r="AG102" s="4"/>
      <c r="AH102" s="4"/>
      <c r="AI102" s="4"/>
    </row>
    <row r="103" spans="1:35" ht="42.75" customHeight="1" x14ac:dyDescent="0.2">
      <c r="A103" s="43"/>
      <c r="B103" s="118"/>
      <c r="C103" s="175" t="s">
        <v>219</v>
      </c>
      <c r="D103" s="219" t="s">
        <v>220</v>
      </c>
      <c r="E103" s="111">
        <v>43556</v>
      </c>
      <c r="F103" s="140">
        <v>43830</v>
      </c>
      <c r="G103" s="118"/>
      <c r="H103" s="114" t="s">
        <v>221</v>
      </c>
      <c r="I103" s="33" t="s">
        <v>48</v>
      </c>
      <c r="J103" s="48">
        <v>0.2</v>
      </c>
      <c r="K103" s="48">
        <v>0.2</v>
      </c>
      <c r="L103" s="48">
        <v>0.2</v>
      </c>
      <c r="M103" s="49">
        <v>0.4</v>
      </c>
      <c r="N103" s="28">
        <f t="shared" ref="N103:N104" si="10">SUM(J103:M103)</f>
        <v>1</v>
      </c>
      <c r="O103" s="132">
        <v>0.45</v>
      </c>
      <c r="P103" s="137" t="s">
        <v>326</v>
      </c>
      <c r="Q103" s="120"/>
      <c r="R103" s="121"/>
      <c r="S103" s="4"/>
      <c r="T103" s="4"/>
      <c r="U103" s="4"/>
      <c r="V103" s="4"/>
      <c r="W103" s="4"/>
      <c r="X103" s="4"/>
      <c r="Y103" s="4"/>
      <c r="Z103" s="4"/>
      <c r="AA103" s="4"/>
      <c r="AB103" s="4"/>
      <c r="AC103" s="4"/>
      <c r="AD103" s="4"/>
      <c r="AE103" s="4"/>
      <c r="AF103" s="4"/>
      <c r="AG103" s="4"/>
      <c r="AH103" s="4"/>
      <c r="AI103" s="4"/>
    </row>
    <row r="104" spans="1:35" ht="42.75" customHeight="1" x14ac:dyDescent="0.2">
      <c r="A104" s="43"/>
      <c r="B104" s="118"/>
      <c r="C104" s="112"/>
      <c r="D104" s="112"/>
      <c r="E104" s="112"/>
      <c r="F104" s="112"/>
      <c r="G104" s="112"/>
      <c r="H104" s="112"/>
      <c r="I104" s="33" t="s">
        <v>50</v>
      </c>
      <c r="J104" s="48">
        <v>0.2</v>
      </c>
      <c r="K104" s="48">
        <v>0.2</v>
      </c>
      <c r="L104" s="48">
        <v>0.05</v>
      </c>
      <c r="M104" s="52">
        <v>0</v>
      </c>
      <c r="N104" s="28">
        <f t="shared" si="10"/>
        <v>0.45</v>
      </c>
      <c r="O104" s="112"/>
      <c r="P104" s="122"/>
      <c r="Q104" s="123"/>
      <c r="R104" s="124"/>
      <c r="S104" s="4"/>
      <c r="T104" s="4"/>
      <c r="U104" s="4"/>
      <c r="V104" s="4"/>
      <c r="W104" s="4"/>
      <c r="X104" s="4"/>
      <c r="Y104" s="4"/>
      <c r="Z104" s="4"/>
      <c r="AA104" s="4"/>
      <c r="AB104" s="4"/>
      <c r="AC104" s="4"/>
      <c r="AD104" s="4"/>
      <c r="AE104" s="4"/>
      <c r="AF104" s="4"/>
      <c r="AG104" s="4"/>
      <c r="AH104" s="4"/>
      <c r="AI104" s="4"/>
    </row>
    <row r="105" spans="1:35" ht="41.25" customHeight="1" x14ac:dyDescent="0.2">
      <c r="A105" s="43"/>
      <c r="B105" s="118"/>
      <c r="C105" s="175" t="s">
        <v>222</v>
      </c>
      <c r="D105" s="117" t="s">
        <v>223</v>
      </c>
      <c r="E105" s="111"/>
      <c r="F105" s="111"/>
      <c r="G105" s="113"/>
      <c r="H105" s="113"/>
      <c r="I105" s="33" t="s">
        <v>48</v>
      </c>
      <c r="J105" s="58"/>
      <c r="K105" s="58"/>
      <c r="L105" s="59"/>
      <c r="M105" s="60"/>
      <c r="N105" s="61"/>
      <c r="O105" s="61"/>
      <c r="P105" s="138" t="s">
        <v>123</v>
      </c>
      <c r="Q105" s="120"/>
      <c r="R105" s="121"/>
      <c r="S105" s="4"/>
      <c r="T105" s="4"/>
      <c r="U105" s="4"/>
      <c r="V105" s="4"/>
      <c r="W105" s="4"/>
      <c r="X105" s="4"/>
      <c r="Y105" s="4"/>
      <c r="Z105" s="4"/>
      <c r="AA105" s="4"/>
      <c r="AB105" s="4"/>
      <c r="AC105" s="4"/>
      <c r="AD105" s="4"/>
      <c r="AE105" s="4"/>
      <c r="AF105" s="4"/>
      <c r="AG105" s="4"/>
      <c r="AH105" s="4"/>
      <c r="AI105" s="4"/>
    </row>
    <row r="106" spans="1:35" ht="41.25" customHeight="1" x14ac:dyDescent="0.2">
      <c r="A106" s="43"/>
      <c r="B106" s="118"/>
      <c r="C106" s="112"/>
      <c r="D106" s="112"/>
      <c r="E106" s="112"/>
      <c r="F106" s="112"/>
      <c r="G106" s="112"/>
      <c r="H106" s="112"/>
      <c r="I106" s="33" t="s">
        <v>50</v>
      </c>
      <c r="J106" s="48"/>
      <c r="K106" s="48"/>
      <c r="L106" s="59"/>
      <c r="M106" s="60"/>
      <c r="N106" s="28"/>
      <c r="O106" s="61"/>
      <c r="P106" s="122"/>
      <c r="Q106" s="123"/>
      <c r="R106" s="124"/>
      <c r="S106" s="4"/>
      <c r="T106" s="4"/>
      <c r="U106" s="4"/>
      <c r="V106" s="4"/>
      <c r="W106" s="4"/>
      <c r="X106" s="4"/>
      <c r="Y106" s="4"/>
      <c r="Z106" s="4"/>
      <c r="AA106" s="4"/>
      <c r="AB106" s="4"/>
      <c r="AC106" s="4"/>
      <c r="AD106" s="4"/>
      <c r="AE106" s="4"/>
      <c r="AF106" s="4"/>
      <c r="AG106" s="4"/>
      <c r="AH106" s="4"/>
      <c r="AI106" s="4"/>
    </row>
    <row r="107" spans="1:35" ht="44.25" customHeight="1" x14ac:dyDescent="0.2">
      <c r="A107" s="43"/>
      <c r="B107" s="118"/>
      <c r="C107" s="175" t="s">
        <v>224</v>
      </c>
      <c r="D107" s="253" t="s">
        <v>225</v>
      </c>
      <c r="E107" s="111">
        <v>43497</v>
      </c>
      <c r="F107" s="140">
        <v>43830</v>
      </c>
      <c r="G107" s="113" t="s">
        <v>226</v>
      </c>
      <c r="H107" s="114" t="s">
        <v>227</v>
      </c>
      <c r="I107" s="33" t="s">
        <v>48</v>
      </c>
      <c r="J107" s="48">
        <v>0.19</v>
      </c>
      <c r="K107" s="48">
        <v>0.27</v>
      </c>
      <c r="L107" s="48">
        <v>0.27</v>
      </c>
      <c r="M107" s="49">
        <v>0.27</v>
      </c>
      <c r="N107" s="28">
        <f t="shared" ref="N107:N130" si="11">SUM(J107:M107)</f>
        <v>1</v>
      </c>
      <c r="O107" s="132">
        <f>+N108/N107</f>
        <v>1</v>
      </c>
      <c r="P107" s="139" t="s">
        <v>340</v>
      </c>
      <c r="Q107" s="126"/>
      <c r="R107" s="127"/>
      <c r="S107" s="4"/>
      <c r="T107" s="4"/>
      <c r="U107" s="4"/>
      <c r="V107" s="4"/>
      <c r="W107" s="4"/>
      <c r="X107" s="4"/>
      <c r="Y107" s="4"/>
      <c r="Z107" s="4"/>
      <c r="AA107" s="4"/>
      <c r="AB107" s="4"/>
      <c r="AC107" s="4"/>
      <c r="AD107" s="4"/>
      <c r="AE107" s="4"/>
      <c r="AF107" s="4"/>
      <c r="AG107" s="4"/>
      <c r="AH107" s="4"/>
      <c r="AI107" s="4"/>
    </row>
    <row r="108" spans="1:35" ht="44.25" customHeight="1" x14ac:dyDescent="0.2">
      <c r="A108" s="43"/>
      <c r="B108" s="118"/>
      <c r="C108" s="112"/>
      <c r="D108" s="144"/>
      <c r="E108" s="112"/>
      <c r="F108" s="112"/>
      <c r="G108" s="112"/>
      <c r="H108" s="112"/>
      <c r="I108" s="33" t="s">
        <v>50</v>
      </c>
      <c r="J108" s="48">
        <v>0.18</v>
      </c>
      <c r="K108" s="48">
        <v>0.32</v>
      </c>
      <c r="L108" s="48">
        <v>0.25</v>
      </c>
      <c r="M108" s="49">
        <v>0.25</v>
      </c>
      <c r="N108" s="28">
        <f t="shared" si="11"/>
        <v>1</v>
      </c>
      <c r="O108" s="112"/>
      <c r="P108" s="128"/>
      <c r="Q108" s="129"/>
      <c r="R108" s="130"/>
      <c r="S108" s="4"/>
      <c r="T108" s="4"/>
      <c r="U108" s="4"/>
      <c r="V108" s="4"/>
      <c r="W108" s="4"/>
      <c r="X108" s="4"/>
      <c r="Y108" s="4"/>
      <c r="Z108" s="4"/>
      <c r="AA108" s="4"/>
      <c r="AB108" s="4"/>
      <c r="AC108" s="4"/>
      <c r="AD108" s="4"/>
      <c r="AE108" s="4"/>
      <c r="AF108" s="4"/>
      <c r="AG108" s="4"/>
      <c r="AH108" s="4"/>
      <c r="AI108" s="4"/>
    </row>
    <row r="109" spans="1:35" ht="47.25" customHeight="1" x14ac:dyDescent="0.2">
      <c r="A109" s="43"/>
      <c r="B109" s="118"/>
      <c r="C109" s="175" t="s">
        <v>228</v>
      </c>
      <c r="D109" s="254" t="s">
        <v>229</v>
      </c>
      <c r="E109" s="111">
        <v>43466</v>
      </c>
      <c r="F109" s="140">
        <v>43830</v>
      </c>
      <c r="G109" s="113" t="s">
        <v>226</v>
      </c>
      <c r="H109" s="114" t="s">
        <v>227</v>
      </c>
      <c r="I109" s="33" t="s">
        <v>48</v>
      </c>
      <c r="J109" s="48">
        <v>0.25</v>
      </c>
      <c r="K109" s="48">
        <v>0.25</v>
      </c>
      <c r="L109" s="48">
        <v>0.25</v>
      </c>
      <c r="M109" s="49">
        <v>0.25</v>
      </c>
      <c r="N109" s="28">
        <f t="shared" si="11"/>
        <v>1</v>
      </c>
      <c r="O109" s="132">
        <f>+N110/N109</f>
        <v>1</v>
      </c>
      <c r="P109" s="147" t="s">
        <v>230</v>
      </c>
      <c r="Q109" s="126"/>
      <c r="R109" s="127"/>
      <c r="S109" s="4"/>
      <c r="T109" s="4"/>
      <c r="U109" s="4"/>
      <c r="V109" s="4"/>
      <c r="W109" s="4"/>
      <c r="X109" s="4"/>
      <c r="Y109" s="4"/>
      <c r="Z109" s="4"/>
      <c r="AA109" s="4"/>
      <c r="AB109" s="4"/>
      <c r="AC109" s="4"/>
      <c r="AD109" s="4"/>
      <c r="AE109" s="4"/>
      <c r="AF109" s="4"/>
      <c r="AG109" s="4"/>
      <c r="AH109" s="4"/>
      <c r="AI109" s="4"/>
    </row>
    <row r="110" spans="1:35" ht="47.25" customHeight="1" x14ac:dyDescent="0.2">
      <c r="A110" s="43"/>
      <c r="B110" s="118"/>
      <c r="C110" s="112"/>
      <c r="D110" s="144"/>
      <c r="E110" s="112"/>
      <c r="F110" s="112"/>
      <c r="G110" s="112"/>
      <c r="H110" s="112"/>
      <c r="I110" s="33" t="s">
        <v>50</v>
      </c>
      <c r="J110" s="48">
        <v>0.18</v>
      </c>
      <c r="K110" s="48">
        <v>0.32</v>
      </c>
      <c r="L110" s="48">
        <v>0.25</v>
      </c>
      <c r="M110" s="49">
        <v>0.25</v>
      </c>
      <c r="N110" s="28">
        <f t="shared" si="11"/>
        <v>1</v>
      </c>
      <c r="O110" s="112"/>
      <c r="P110" s="128"/>
      <c r="Q110" s="129"/>
      <c r="R110" s="130"/>
      <c r="S110" s="4"/>
      <c r="T110" s="4"/>
      <c r="U110" s="4"/>
      <c r="V110" s="4"/>
      <c r="W110" s="4"/>
      <c r="X110" s="4"/>
      <c r="Y110" s="4"/>
      <c r="Z110" s="4"/>
      <c r="AA110" s="4"/>
      <c r="AB110" s="4"/>
      <c r="AC110" s="4"/>
      <c r="AD110" s="4"/>
      <c r="AE110" s="4"/>
      <c r="AF110" s="4"/>
      <c r="AG110" s="4"/>
      <c r="AH110" s="4"/>
      <c r="AI110" s="4"/>
    </row>
    <row r="111" spans="1:35" ht="41.25" customHeight="1" x14ac:dyDescent="0.2">
      <c r="A111" s="43"/>
      <c r="B111" s="118"/>
      <c r="C111" s="175" t="s">
        <v>231</v>
      </c>
      <c r="D111" s="117" t="s">
        <v>232</v>
      </c>
      <c r="E111" s="111">
        <v>43466</v>
      </c>
      <c r="F111" s="140">
        <v>43830</v>
      </c>
      <c r="G111" s="113" t="s">
        <v>233</v>
      </c>
      <c r="H111" s="114" t="s">
        <v>227</v>
      </c>
      <c r="I111" s="33" t="s">
        <v>48</v>
      </c>
      <c r="J111" s="48">
        <v>0.25</v>
      </c>
      <c r="K111" s="48">
        <v>0.25</v>
      </c>
      <c r="L111" s="48">
        <v>0.25</v>
      </c>
      <c r="M111" s="49">
        <v>0.25</v>
      </c>
      <c r="N111" s="28">
        <f t="shared" si="11"/>
        <v>1</v>
      </c>
      <c r="O111" s="132">
        <f>+N112/N111</f>
        <v>1</v>
      </c>
      <c r="P111" s="148" t="s">
        <v>330</v>
      </c>
      <c r="Q111" s="120"/>
      <c r="R111" s="121"/>
      <c r="S111" s="4"/>
      <c r="T111" s="4"/>
      <c r="U111" s="4"/>
      <c r="V111" s="4"/>
      <c r="W111" s="4"/>
      <c r="X111" s="4"/>
      <c r="Y111" s="4"/>
      <c r="Z111" s="4"/>
      <c r="AA111" s="4"/>
      <c r="AB111" s="4"/>
      <c r="AC111" s="4"/>
      <c r="AD111" s="4"/>
      <c r="AE111" s="4"/>
      <c r="AF111" s="4"/>
      <c r="AG111" s="4"/>
      <c r="AH111" s="4"/>
      <c r="AI111" s="4"/>
    </row>
    <row r="112" spans="1:35" ht="41.25" customHeight="1" x14ac:dyDescent="0.2">
      <c r="A112" s="43"/>
      <c r="B112" s="118"/>
      <c r="C112" s="112"/>
      <c r="D112" s="112"/>
      <c r="E112" s="112"/>
      <c r="F112" s="112"/>
      <c r="G112" s="118"/>
      <c r="H112" s="112"/>
      <c r="I112" s="33" t="s">
        <v>50</v>
      </c>
      <c r="J112" s="48">
        <v>0.25</v>
      </c>
      <c r="K112" s="48">
        <v>0.25</v>
      </c>
      <c r="L112" s="48">
        <v>0.25</v>
      </c>
      <c r="M112" s="49">
        <v>0.25</v>
      </c>
      <c r="N112" s="28">
        <f t="shared" si="11"/>
        <v>1</v>
      </c>
      <c r="O112" s="112"/>
      <c r="P112" s="122"/>
      <c r="Q112" s="123"/>
      <c r="R112" s="124"/>
      <c r="S112" s="4"/>
      <c r="T112" s="4"/>
      <c r="U112" s="4"/>
      <c r="V112" s="4"/>
      <c r="W112" s="4"/>
      <c r="X112" s="4"/>
      <c r="Y112" s="4"/>
      <c r="Z112" s="4"/>
      <c r="AA112" s="4"/>
      <c r="AB112" s="4"/>
      <c r="AC112" s="4"/>
      <c r="AD112" s="4"/>
      <c r="AE112" s="4"/>
      <c r="AF112" s="4"/>
      <c r="AG112" s="4"/>
      <c r="AH112" s="4"/>
      <c r="AI112" s="4"/>
    </row>
    <row r="113" spans="1:35" ht="64.5" customHeight="1" x14ac:dyDescent="0.2">
      <c r="A113" s="43"/>
      <c r="B113" s="118"/>
      <c r="C113" s="175" t="s">
        <v>234</v>
      </c>
      <c r="D113" s="117" t="s">
        <v>235</v>
      </c>
      <c r="E113" s="111">
        <v>43466</v>
      </c>
      <c r="F113" s="111">
        <v>43830</v>
      </c>
      <c r="G113" s="118"/>
      <c r="H113" s="114" t="s">
        <v>227</v>
      </c>
      <c r="I113" s="33" t="s">
        <v>48</v>
      </c>
      <c r="J113" s="48">
        <v>0.25</v>
      </c>
      <c r="K113" s="48">
        <v>0.25</v>
      </c>
      <c r="L113" s="48">
        <v>0.25</v>
      </c>
      <c r="M113" s="49">
        <v>0.25</v>
      </c>
      <c r="N113" s="28">
        <f t="shared" si="11"/>
        <v>1</v>
      </c>
      <c r="O113" s="132">
        <f>+N114/N113</f>
        <v>1</v>
      </c>
      <c r="P113" s="148" t="s">
        <v>332</v>
      </c>
      <c r="Q113" s="120"/>
      <c r="R113" s="121"/>
      <c r="S113" s="4"/>
      <c r="T113" s="4"/>
      <c r="U113" s="4"/>
      <c r="V113" s="4"/>
      <c r="W113" s="4"/>
      <c r="X113" s="4"/>
      <c r="Y113" s="4"/>
      <c r="Z113" s="4"/>
      <c r="AA113" s="4"/>
      <c r="AB113" s="4"/>
      <c r="AC113" s="4"/>
      <c r="AD113" s="4"/>
      <c r="AE113" s="4"/>
      <c r="AF113" s="4"/>
      <c r="AG113" s="4"/>
      <c r="AH113" s="4"/>
      <c r="AI113" s="4"/>
    </row>
    <row r="114" spans="1:35" ht="64.5" customHeight="1" x14ac:dyDescent="0.2">
      <c r="A114" s="43"/>
      <c r="B114" s="118"/>
      <c r="C114" s="112"/>
      <c r="D114" s="112"/>
      <c r="E114" s="112"/>
      <c r="F114" s="112"/>
      <c r="G114" s="112"/>
      <c r="H114" s="112"/>
      <c r="I114" s="33" t="s">
        <v>50</v>
      </c>
      <c r="J114" s="48">
        <v>0.25</v>
      </c>
      <c r="K114" s="48">
        <v>0.25</v>
      </c>
      <c r="L114" s="48">
        <v>0.25</v>
      </c>
      <c r="M114" s="49">
        <v>0.25</v>
      </c>
      <c r="N114" s="28">
        <f t="shared" si="11"/>
        <v>1</v>
      </c>
      <c r="O114" s="112"/>
      <c r="P114" s="122"/>
      <c r="Q114" s="123"/>
      <c r="R114" s="124"/>
      <c r="S114" s="4"/>
      <c r="T114" s="4"/>
      <c r="U114" s="4"/>
      <c r="V114" s="4"/>
      <c r="W114" s="4"/>
      <c r="X114" s="4"/>
      <c r="Y114" s="4"/>
      <c r="Z114" s="4"/>
      <c r="AA114" s="4"/>
      <c r="AB114" s="4"/>
      <c r="AC114" s="4"/>
      <c r="AD114" s="4"/>
      <c r="AE114" s="4"/>
      <c r="AF114" s="4"/>
      <c r="AG114" s="4"/>
      <c r="AH114" s="4"/>
      <c r="AI114" s="4"/>
    </row>
    <row r="115" spans="1:35" ht="54" customHeight="1" x14ac:dyDescent="0.2">
      <c r="A115" s="43"/>
      <c r="B115" s="118"/>
      <c r="C115" s="175" t="s">
        <v>236</v>
      </c>
      <c r="D115" s="219" t="s">
        <v>237</v>
      </c>
      <c r="E115" s="111">
        <v>43497</v>
      </c>
      <c r="F115" s="111">
        <v>43830</v>
      </c>
      <c r="G115" s="113" t="s">
        <v>238</v>
      </c>
      <c r="H115" s="114" t="s">
        <v>227</v>
      </c>
      <c r="I115" s="33" t="s">
        <v>48</v>
      </c>
      <c r="J115" s="48">
        <v>0.25</v>
      </c>
      <c r="K115" s="48">
        <v>0.25</v>
      </c>
      <c r="L115" s="48">
        <v>0.25</v>
      </c>
      <c r="M115" s="49">
        <v>0.25</v>
      </c>
      <c r="N115" s="28">
        <f t="shared" si="11"/>
        <v>1</v>
      </c>
      <c r="O115" s="132">
        <f>+N116/N115</f>
        <v>0.85000000000000009</v>
      </c>
      <c r="P115" s="149" t="s">
        <v>338</v>
      </c>
      <c r="Q115" s="126"/>
      <c r="R115" s="127"/>
      <c r="S115" s="4"/>
      <c r="T115" s="4"/>
      <c r="U115" s="4"/>
      <c r="V115" s="4"/>
      <c r="W115" s="4"/>
      <c r="X115" s="4"/>
      <c r="Y115" s="4"/>
      <c r="Z115" s="4"/>
      <c r="AA115" s="4"/>
      <c r="AB115" s="4"/>
      <c r="AC115" s="4"/>
      <c r="AD115" s="4"/>
      <c r="AE115" s="4"/>
      <c r="AF115" s="4"/>
      <c r="AG115" s="4"/>
      <c r="AH115" s="4"/>
      <c r="AI115" s="4"/>
    </row>
    <row r="116" spans="1:35" ht="54" customHeight="1" x14ac:dyDescent="0.2">
      <c r="A116" s="43"/>
      <c r="B116" s="118"/>
      <c r="C116" s="112"/>
      <c r="D116" s="112"/>
      <c r="E116" s="112"/>
      <c r="F116" s="112"/>
      <c r="G116" s="112"/>
      <c r="H116" s="112"/>
      <c r="I116" s="33" t="s">
        <v>50</v>
      </c>
      <c r="J116" s="48">
        <v>0.25</v>
      </c>
      <c r="K116" s="48">
        <v>0.25</v>
      </c>
      <c r="L116" s="48">
        <v>0.15</v>
      </c>
      <c r="M116" s="104">
        <v>0.2</v>
      </c>
      <c r="N116" s="28">
        <f t="shared" si="11"/>
        <v>0.85000000000000009</v>
      </c>
      <c r="O116" s="112"/>
      <c r="P116" s="128"/>
      <c r="Q116" s="129"/>
      <c r="R116" s="130"/>
      <c r="S116" s="4"/>
      <c r="T116" s="4"/>
      <c r="U116" s="4"/>
      <c r="V116" s="4"/>
      <c r="W116" s="4"/>
      <c r="X116" s="4"/>
      <c r="Y116" s="4"/>
      <c r="Z116" s="4"/>
      <c r="AA116" s="4"/>
      <c r="AB116" s="4"/>
      <c r="AC116" s="4"/>
      <c r="AD116" s="4"/>
      <c r="AE116" s="4"/>
      <c r="AF116" s="4"/>
      <c r="AG116" s="4"/>
      <c r="AH116" s="4"/>
      <c r="AI116" s="4"/>
    </row>
    <row r="117" spans="1:35" ht="56.25" customHeight="1" x14ac:dyDescent="0.2">
      <c r="A117" s="43"/>
      <c r="B117" s="118"/>
      <c r="C117" s="175" t="s">
        <v>239</v>
      </c>
      <c r="D117" s="117" t="s">
        <v>240</v>
      </c>
      <c r="E117" s="111">
        <v>43466</v>
      </c>
      <c r="F117" s="111">
        <v>43830</v>
      </c>
      <c r="G117" s="113" t="s">
        <v>241</v>
      </c>
      <c r="H117" s="114" t="s">
        <v>227</v>
      </c>
      <c r="I117" s="33" t="s">
        <v>48</v>
      </c>
      <c r="J117" s="48">
        <v>0.25</v>
      </c>
      <c r="K117" s="48">
        <v>0.25</v>
      </c>
      <c r="L117" s="48">
        <v>0.25</v>
      </c>
      <c r="M117" s="49">
        <v>0.25</v>
      </c>
      <c r="N117" s="28">
        <f t="shared" si="11"/>
        <v>1</v>
      </c>
      <c r="O117" s="132">
        <f>+N118/N117</f>
        <v>0.95</v>
      </c>
      <c r="P117" s="148" t="s">
        <v>331</v>
      </c>
      <c r="Q117" s="120"/>
      <c r="R117" s="121"/>
      <c r="S117" s="4"/>
      <c r="T117" s="4"/>
      <c r="U117" s="4"/>
      <c r="V117" s="4"/>
      <c r="W117" s="4"/>
      <c r="X117" s="4"/>
      <c r="Y117" s="4"/>
      <c r="Z117" s="4"/>
      <c r="AA117" s="4"/>
      <c r="AB117" s="4"/>
      <c r="AC117" s="4"/>
      <c r="AD117" s="4"/>
      <c r="AE117" s="4"/>
      <c r="AF117" s="4"/>
      <c r="AG117" s="4"/>
      <c r="AH117" s="4"/>
      <c r="AI117" s="4"/>
    </row>
    <row r="118" spans="1:35" ht="56.25" customHeight="1" x14ac:dyDescent="0.2">
      <c r="A118" s="43"/>
      <c r="B118" s="118"/>
      <c r="C118" s="112"/>
      <c r="D118" s="112"/>
      <c r="E118" s="112"/>
      <c r="F118" s="112"/>
      <c r="G118" s="112"/>
      <c r="H118" s="112"/>
      <c r="I118" s="33" t="s">
        <v>50</v>
      </c>
      <c r="J118" s="48">
        <v>0.25</v>
      </c>
      <c r="K118" s="48">
        <v>0.25</v>
      </c>
      <c r="L118" s="48">
        <v>0.25</v>
      </c>
      <c r="M118" s="49">
        <v>0.2</v>
      </c>
      <c r="N118" s="28">
        <f t="shared" si="11"/>
        <v>0.95</v>
      </c>
      <c r="O118" s="112"/>
      <c r="P118" s="122"/>
      <c r="Q118" s="123"/>
      <c r="R118" s="124"/>
      <c r="S118" s="4"/>
      <c r="T118" s="4"/>
      <c r="U118" s="4"/>
      <c r="V118" s="4"/>
      <c r="W118" s="4"/>
      <c r="X118" s="4"/>
      <c r="Y118" s="4"/>
      <c r="Z118" s="4"/>
      <c r="AA118" s="4"/>
      <c r="AB118" s="4"/>
      <c r="AC118" s="4"/>
      <c r="AD118" s="4"/>
      <c r="AE118" s="4"/>
      <c r="AF118" s="4"/>
      <c r="AG118" s="4"/>
      <c r="AH118" s="4"/>
      <c r="AI118" s="4"/>
    </row>
    <row r="119" spans="1:35" ht="52.5" customHeight="1" x14ac:dyDescent="0.2">
      <c r="A119" s="43"/>
      <c r="B119" s="118"/>
      <c r="C119" s="175" t="s">
        <v>242</v>
      </c>
      <c r="D119" s="117" t="s">
        <v>243</v>
      </c>
      <c r="E119" s="111">
        <v>43556</v>
      </c>
      <c r="F119" s="111">
        <v>43830</v>
      </c>
      <c r="G119" s="113" t="s">
        <v>241</v>
      </c>
      <c r="H119" s="114" t="s">
        <v>227</v>
      </c>
      <c r="I119" s="33" t="s">
        <v>48</v>
      </c>
      <c r="J119" s="48">
        <v>0.25</v>
      </c>
      <c r="K119" s="48">
        <v>0.25</v>
      </c>
      <c r="L119" s="48">
        <v>0.25</v>
      </c>
      <c r="M119" s="49">
        <v>0.25</v>
      </c>
      <c r="N119" s="28">
        <f t="shared" si="11"/>
        <v>1</v>
      </c>
      <c r="O119" s="132">
        <f>+N120/N118</f>
        <v>0.94736842105263164</v>
      </c>
      <c r="P119" s="138" t="s">
        <v>244</v>
      </c>
      <c r="Q119" s="120"/>
      <c r="R119" s="121"/>
      <c r="S119" s="4"/>
      <c r="T119" s="4"/>
      <c r="U119" s="4"/>
      <c r="V119" s="4"/>
      <c r="W119" s="4"/>
      <c r="X119" s="4"/>
      <c r="Y119" s="4"/>
      <c r="Z119" s="4"/>
      <c r="AA119" s="4"/>
      <c r="AB119" s="4"/>
      <c r="AC119" s="4"/>
      <c r="AD119" s="4"/>
      <c r="AE119" s="4"/>
      <c r="AF119" s="4"/>
      <c r="AG119" s="4"/>
      <c r="AH119" s="4"/>
      <c r="AI119" s="4"/>
    </row>
    <row r="120" spans="1:35" ht="52.5" customHeight="1" x14ac:dyDescent="0.2">
      <c r="A120" s="43"/>
      <c r="B120" s="118"/>
      <c r="C120" s="112"/>
      <c r="D120" s="112"/>
      <c r="E120" s="112"/>
      <c r="F120" s="112"/>
      <c r="G120" s="112"/>
      <c r="H120" s="112"/>
      <c r="I120" s="33" t="s">
        <v>50</v>
      </c>
      <c r="J120" s="48">
        <v>0.25</v>
      </c>
      <c r="K120" s="48">
        <v>0.25</v>
      </c>
      <c r="L120" s="48">
        <v>0.25</v>
      </c>
      <c r="M120" s="49">
        <v>0.15</v>
      </c>
      <c r="N120" s="28">
        <f t="shared" si="11"/>
        <v>0.9</v>
      </c>
      <c r="O120" s="112"/>
      <c r="P120" s="122"/>
      <c r="Q120" s="123"/>
      <c r="R120" s="124"/>
      <c r="S120" s="4"/>
      <c r="T120" s="4"/>
      <c r="U120" s="4"/>
      <c r="V120" s="4"/>
      <c r="W120" s="4"/>
      <c r="X120" s="4"/>
      <c r="Y120" s="4"/>
      <c r="Z120" s="4"/>
      <c r="AA120" s="4"/>
      <c r="AB120" s="4"/>
      <c r="AC120" s="4"/>
      <c r="AD120" s="4"/>
      <c r="AE120" s="4"/>
      <c r="AF120" s="4"/>
      <c r="AG120" s="4"/>
      <c r="AH120" s="4"/>
      <c r="AI120" s="4"/>
    </row>
    <row r="121" spans="1:35" ht="47.25" customHeight="1" x14ac:dyDescent="0.2">
      <c r="A121" s="43"/>
      <c r="B121" s="118"/>
      <c r="C121" s="175" t="s">
        <v>245</v>
      </c>
      <c r="D121" s="117" t="s">
        <v>246</v>
      </c>
      <c r="E121" s="111">
        <v>43466</v>
      </c>
      <c r="F121" s="111">
        <v>43830</v>
      </c>
      <c r="G121" s="113" t="s">
        <v>247</v>
      </c>
      <c r="H121" s="114" t="s">
        <v>227</v>
      </c>
      <c r="I121" s="33" t="s">
        <v>48</v>
      </c>
      <c r="J121" s="48">
        <v>0.25</v>
      </c>
      <c r="K121" s="48">
        <v>0.25</v>
      </c>
      <c r="L121" s="48">
        <v>0.25</v>
      </c>
      <c r="M121" s="49">
        <v>0.25</v>
      </c>
      <c r="N121" s="28">
        <f t="shared" si="11"/>
        <v>1</v>
      </c>
      <c r="O121" s="132">
        <f>+N122/N121</f>
        <v>0.9</v>
      </c>
      <c r="P121" s="148" t="s">
        <v>334</v>
      </c>
      <c r="Q121" s="120"/>
      <c r="R121" s="121"/>
      <c r="S121" s="4"/>
      <c r="T121" s="4"/>
      <c r="U121" s="4"/>
      <c r="V121" s="4"/>
      <c r="W121" s="4"/>
      <c r="X121" s="4"/>
      <c r="Y121" s="4"/>
      <c r="Z121" s="4"/>
      <c r="AA121" s="4"/>
      <c r="AB121" s="4"/>
      <c r="AC121" s="4"/>
      <c r="AD121" s="4"/>
      <c r="AE121" s="4"/>
      <c r="AF121" s="4"/>
      <c r="AG121" s="4"/>
      <c r="AH121" s="4"/>
      <c r="AI121" s="4"/>
    </row>
    <row r="122" spans="1:35" ht="47.25" customHeight="1" x14ac:dyDescent="0.2">
      <c r="A122" s="43"/>
      <c r="B122" s="118"/>
      <c r="C122" s="112"/>
      <c r="D122" s="112"/>
      <c r="E122" s="112"/>
      <c r="F122" s="112"/>
      <c r="G122" s="112"/>
      <c r="H122" s="112"/>
      <c r="I122" s="33" t="s">
        <v>50</v>
      </c>
      <c r="J122" s="48">
        <v>0.25</v>
      </c>
      <c r="K122" s="48">
        <v>0.25</v>
      </c>
      <c r="L122" s="48">
        <v>0.25</v>
      </c>
      <c r="M122" s="49">
        <v>0.15</v>
      </c>
      <c r="N122" s="28">
        <f t="shared" si="11"/>
        <v>0.9</v>
      </c>
      <c r="O122" s="112"/>
      <c r="P122" s="122"/>
      <c r="Q122" s="123"/>
      <c r="R122" s="124"/>
      <c r="S122" s="4"/>
      <c r="T122" s="4"/>
      <c r="U122" s="4"/>
      <c r="V122" s="4"/>
      <c r="W122" s="4"/>
      <c r="X122" s="4"/>
      <c r="Y122" s="4"/>
      <c r="Z122" s="4"/>
      <c r="AA122" s="4"/>
      <c r="AB122" s="4"/>
      <c r="AC122" s="4"/>
      <c r="AD122" s="4"/>
      <c r="AE122" s="4"/>
      <c r="AF122" s="4"/>
      <c r="AG122" s="4"/>
      <c r="AH122" s="4"/>
      <c r="AI122" s="4"/>
    </row>
    <row r="123" spans="1:35" ht="42" customHeight="1" x14ac:dyDescent="0.2">
      <c r="A123" s="43"/>
      <c r="B123" s="118"/>
      <c r="C123" s="175" t="s">
        <v>248</v>
      </c>
      <c r="D123" s="117" t="s">
        <v>249</v>
      </c>
      <c r="E123" s="111">
        <v>43497</v>
      </c>
      <c r="F123" s="111">
        <v>43830</v>
      </c>
      <c r="G123" s="113" t="s">
        <v>250</v>
      </c>
      <c r="H123" s="114" t="s">
        <v>227</v>
      </c>
      <c r="I123" s="33" t="s">
        <v>48</v>
      </c>
      <c r="J123" s="48">
        <v>0.19</v>
      </c>
      <c r="K123" s="48">
        <v>0.27</v>
      </c>
      <c r="L123" s="48">
        <v>0.27</v>
      </c>
      <c r="M123" s="49">
        <v>0.27</v>
      </c>
      <c r="N123" s="28">
        <f t="shared" si="11"/>
        <v>1</v>
      </c>
      <c r="O123" s="132">
        <f>+N124/N123</f>
        <v>1</v>
      </c>
      <c r="P123" s="149" t="s">
        <v>339</v>
      </c>
      <c r="Q123" s="126"/>
      <c r="R123" s="127"/>
      <c r="S123" s="4"/>
      <c r="T123" s="4"/>
      <c r="U123" s="4"/>
      <c r="V123" s="4"/>
      <c r="W123" s="4"/>
      <c r="X123" s="4"/>
      <c r="Y123" s="4"/>
      <c r="Z123" s="4"/>
      <c r="AA123" s="4"/>
      <c r="AB123" s="4"/>
      <c r="AC123" s="4"/>
      <c r="AD123" s="4"/>
      <c r="AE123" s="4"/>
      <c r="AF123" s="4"/>
      <c r="AG123" s="4"/>
      <c r="AH123" s="4"/>
      <c r="AI123" s="4"/>
    </row>
    <row r="124" spans="1:35" ht="42" customHeight="1" x14ac:dyDescent="0.2">
      <c r="A124" s="43"/>
      <c r="B124" s="118"/>
      <c r="C124" s="112"/>
      <c r="D124" s="112"/>
      <c r="E124" s="112"/>
      <c r="F124" s="112"/>
      <c r="G124" s="112"/>
      <c r="H124" s="112"/>
      <c r="I124" s="33" t="s">
        <v>50</v>
      </c>
      <c r="J124" s="48">
        <v>0.18</v>
      </c>
      <c r="K124" s="48">
        <v>0.32</v>
      </c>
      <c r="L124" s="48">
        <v>0.25</v>
      </c>
      <c r="M124" s="49">
        <v>0.25</v>
      </c>
      <c r="N124" s="28">
        <f t="shared" si="11"/>
        <v>1</v>
      </c>
      <c r="O124" s="112"/>
      <c r="P124" s="128"/>
      <c r="Q124" s="129"/>
      <c r="R124" s="130"/>
      <c r="S124" s="4"/>
      <c r="T124" s="4"/>
      <c r="U124" s="4"/>
      <c r="V124" s="4"/>
      <c r="W124" s="4"/>
      <c r="X124" s="4"/>
      <c r="Y124" s="4"/>
      <c r="Z124" s="4"/>
      <c r="AA124" s="4"/>
      <c r="AB124" s="4"/>
      <c r="AC124" s="4"/>
      <c r="AD124" s="4"/>
      <c r="AE124" s="4"/>
      <c r="AF124" s="4"/>
      <c r="AG124" s="4"/>
      <c r="AH124" s="4"/>
      <c r="AI124" s="4"/>
    </row>
    <row r="125" spans="1:35" ht="63" customHeight="1" x14ac:dyDescent="0.2">
      <c r="A125" s="43"/>
      <c r="B125" s="118"/>
      <c r="C125" s="175" t="s">
        <v>251</v>
      </c>
      <c r="D125" s="117" t="s">
        <v>252</v>
      </c>
      <c r="E125" s="111">
        <v>43497</v>
      </c>
      <c r="F125" s="111">
        <v>43830</v>
      </c>
      <c r="G125" s="113" t="s">
        <v>253</v>
      </c>
      <c r="H125" s="114" t="s">
        <v>227</v>
      </c>
      <c r="I125" s="33" t="s">
        <v>48</v>
      </c>
      <c r="J125" s="28">
        <v>0.25</v>
      </c>
      <c r="K125" s="28">
        <v>0.25</v>
      </c>
      <c r="L125" s="28">
        <v>0.25</v>
      </c>
      <c r="M125" s="54">
        <v>0.25</v>
      </c>
      <c r="N125" s="28">
        <f t="shared" si="11"/>
        <v>1</v>
      </c>
      <c r="O125" s="150">
        <f>+N126/N125</f>
        <v>1</v>
      </c>
      <c r="P125" s="151" t="s">
        <v>254</v>
      </c>
      <c r="Q125" s="126"/>
      <c r="R125" s="127"/>
      <c r="S125" s="4"/>
      <c r="T125" s="4"/>
      <c r="U125" s="4"/>
      <c r="V125" s="4"/>
      <c r="W125" s="4"/>
      <c r="X125" s="4"/>
      <c r="Y125" s="4"/>
      <c r="Z125" s="4"/>
      <c r="AA125" s="4"/>
      <c r="AB125" s="4"/>
      <c r="AC125" s="4"/>
      <c r="AD125" s="4"/>
      <c r="AE125" s="4"/>
      <c r="AF125" s="4"/>
      <c r="AG125" s="4"/>
      <c r="AH125" s="4"/>
      <c r="AI125" s="4"/>
    </row>
    <row r="126" spans="1:35" ht="63" customHeight="1" x14ac:dyDescent="0.2">
      <c r="A126" s="43"/>
      <c r="B126" s="118"/>
      <c r="C126" s="112"/>
      <c r="D126" s="112"/>
      <c r="E126" s="112"/>
      <c r="F126" s="112"/>
      <c r="G126" s="118"/>
      <c r="H126" s="112"/>
      <c r="I126" s="33" t="s">
        <v>50</v>
      </c>
      <c r="J126" s="28">
        <v>0.25</v>
      </c>
      <c r="K126" s="28">
        <v>0.25</v>
      </c>
      <c r="L126" s="28">
        <v>0.25</v>
      </c>
      <c r="M126" s="54">
        <v>0.25</v>
      </c>
      <c r="N126" s="28">
        <f t="shared" si="11"/>
        <v>1</v>
      </c>
      <c r="O126" s="112"/>
      <c r="P126" s="128"/>
      <c r="Q126" s="129"/>
      <c r="R126" s="130"/>
      <c r="S126" s="4"/>
      <c r="T126" s="4"/>
      <c r="U126" s="4"/>
      <c r="V126" s="4"/>
      <c r="W126" s="4"/>
      <c r="X126" s="4"/>
      <c r="Y126" s="4"/>
      <c r="Z126" s="4"/>
      <c r="AA126" s="4"/>
      <c r="AB126" s="4"/>
      <c r="AC126" s="4"/>
      <c r="AD126" s="4"/>
      <c r="AE126" s="4"/>
      <c r="AF126" s="4"/>
      <c r="AG126" s="4"/>
      <c r="AH126" s="4"/>
      <c r="AI126" s="4"/>
    </row>
    <row r="127" spans="1:35" ht="35.25" customHeight="1" x14ac:dyDescent="0.2">
      <c r="A127" s="43"/>
      <c r="B127" s="118"/>
      <c r="C127" s="175" t="s">
        <v>255</v>
      </c>
      <c r="D127" s="117" t="s">
        <v>256</v>
      </c>
      <c r="E127" s="111">
        <v>43497</v>
      </c>
      <c r="F127" s="111">
        <v>43830</v>
      </c>
      <c r="G127" s="118"/>
      <c r="H127" s="114" t="s">
        <v>257</v>
      </c>
      <c r="I127" s="33" t="s">
        <v>48</v>
      </c>
      <c r="J127" s="28">
        <v>0.25</v>
      </c>
      <c r="K127" s="28">
        <v>0.25</v>
      </c>
      <c r="L127" s="28">
        <v>0.25</v>
      </c>
      <c r="M127" s="54">
        <v>0.25</v>
      </c>
      <c r="N127" s="28">
        <f t="shared" si="11"/>
        <v>1</v>
      </c>
      <c r="O127" s="150">
        <f>+N128/N127</f>
        <v>0.8</v>
      </c>
      <c r="P127" s="151" t="s">
        <v>258</v>
      </c>
      <c r="Q127" s="126"/>
      <c r="R127" s="127"/>
      <c r="S127" s="4"/>
      <c r="T127" s="4"/>
      <c r="U127" s="4"/>
      <c r="V127" s="4"/>
      <c r="W127" s="4"/>
      <c r="X127" s="4"/>
      <c r="Y127" s="4"/>
      <c r="Z127" s="4"/>
      <c r="AA127" s="4"/>
      <c r="AB127" s="4"/>
      <c r="AC127" s="4"/>
      <c r="AD127" s="4"/>
      <c r="AE127" s="4"/>
      <c r="AF127" s="4"/>
      <c r="AG127" s="4"/>
      <c r="AH127" s="4"/>
      <c r="AI127" s="4"/>
    </row>
    <row r="128" spans="1:35" ht="35.25" customHeight="1" x14ac:dyDescent="0.2">
      <c r="A128" s="43"/>
      <c r="B128" s="118"/>
      <c r="C128" s="112"/>
      <c r="D128" s="112"/>
      <c r="E128" s="112"/>
      <c r="F128" s="112"/>
      <c r="G128" s="112"/>
      <c r="H128" s="112"/>
      <c r="I128" s="33" t="s">
        <v>50</v>
      </c>
      <c r="J128" s="28">
        <v>0.18</v>
      </c>
      <c r="K128" s="28">
        <v>7.0000000000000007E-2</v>
      </c>
      <c r="L128" s="28">
        <v>0.35</v>
      </c>
      <c r="M128" s="54">
        <v>0.2</v>
      </c>
      <c r="N128" s="28">
        <f t="shared" si="11"/>
        <v>0.8</v>
      </c>
      <c r="O128" s="112"/>
      <c r="P128" s="128"/>
      <c r="Q128" s="129"/>
      <c r="R128" s="130"/>
      <c r="S128" s="4"/>
      <c r="T128" s="4"/>
      <c r="U128" s="4"/>
      <c r="V128" s="4"/>
      <c r="W128" s="4"/>
      <c r="X128" s="4"/>
      <c r="Y128" s="4"/>
      <c r="Z128" s="4"/>
      <c r="AA128" s="4"/>
      <c r="AB128" s="4"/>
      <c r="AC128" s="4"/>
      <c r="AD128" s="4"/>
      <c r="AE128" s="4"/>
      <c r="AF128" s="4"/>
      <c r="AG128" s="4"/>
      <c r="AH128" s="4"/>
      <c r="AI128" s="4"/>
    </row>
    <row r="129" spans="1:35" ht="54" customHeight="1" x14ac:dyDescent="0.2">
      <c r="A129" s="43"/>
      <c r="B129" s="118"/>
      <c r="C129" s="175" t="s">
        <v>259</v>
      </c>
      <c r="D129" s="117" t="s">
        <v>260</v>
      </c>
      <c r="E129" s="111">
        <v>43497</v>
      </c>
      <c r="F129" s="111">
        <v>43830</v>
      </c>
      <c r="G129" s="113" t="s">
        <v>261</v>
      </c>
      <c r="H129" s="114" t="s">
        <v>262</v>
      </c>
      <c r="I129" s="33" t="s">
        <v>48</v>
      </c>
      <c r="J129" s="48">
        <v>0.25</v>
      </c>
      <c r="K129" s="48">
        <v>0.25</v>
      </c>
      <c r="L129" s="48">
        <v>0.25</v>
      </c>
      <c r="M129" s="54">
        <v>0.25</v>
      </c>
      <c r="N129" s="28">
        <f t="shared" si="11"/>
        <v>1</v>
      </c>
      <c r="O129" s="150">
        <v>1</v>
      </c>
      <c r="P129" s="148" t="s">
        <v>333</v>
      </c>
      <c r="Q129" s="120"/>
      <c r="R129" s="121"/>
      <c r="S129" s="4"/>
      <c r="T129" s="4"/>
      <c r="U129" s="4"/>
      <c r="V129" s="4"/>
      <c r="W129" s="4"/>
      <c r="X129" s="4"/>
      <c r="Y129" s="4"/>
      <c r="Z129" s="4"/>
      <c r="AA129" s="4"/>
      <c r="AB129" s="4"/>
      <c r="AC129" s="4"/>
      <c r="AD129" s="4"/>
      <c r="AE129" s="4"/>
      <c r="AF129" s="4"/>
      <c r="AG129" s="4"/>
      <c r="AH129" s="4"/>
      <c r="AI129" s="4"/>
    </row>
    <row r="130" spans="1:35" ht="54" customHeight="1" x14ac:dyDescent="0.2">
      <c r="A130" s="43"/>
      <c r="B130" s="118"/>
      <c r="C130" s="112"/>
      <c r="D130" s="112"/>
      <c r="E130" s="112"/>
      <c r="F130" s="112"/>
      <c r="G130" s="112"/>
      <c r="H130" s="112"/>
      <c r="I130" s="33" t="s">
        <v>50</v>
      </c>
      <c r="J130" s="48">
        <v>0.25</v>
      </c>
      <c r="K130" s="48">
        <v>0.25</v>
      </c>
      <c r="L130" s="48">
        <v>0.25</v>
      </c>
      <c r="M130" s="54">
        <v>0.25</v>
      </c>
      <c r="N130" s="28">
        <f t="shared" si="11"/>
        <v>1</v>
      </c>
      <c r="O130" s="112"/>
      <c r="P130" s="122"/>
      <c r="Q130" s="123"/>
      <c r="R130" s="124"/>
      <c r="S130" s="4"/>
      <c r="T130" s="4"/>
      <c r="U130" s="4"/>
      <c r="V130" s="4"/>
      <c r="W130" s="4"/>
      <c r="X130" s="4"/>
      <c r="Y130" s="4"/>
      <c r="Z130" s="4"/>
      <c r="AA130" s="4"/>
      <c r="AB130" s="4"/>
      <c r="AC130" s="4"/>
      <c r="AD130" s="4"/>
      <c r="AE130" s="4"/>
      <c r="AF130" s="4"/>
      <c r="AG130" s="4"/>
      <c r="AH130" s="4"/>
      <c r="AI130" s="4"/>
    </row>
    <row r="131" spans="1:35" ht="25.5" customHeight="1" x14ac:dyDescent="0.2">
      <c r="A131" s="43"/>
      <c r="B131" s="118"/>
      <c r="C131" s="175" t="s">
        <v>263</v>
      </c>
      <c r="D131" s="117" t="s">
        <v>264</v>
      </c>
      <c r="E131" s="111">
        <v>43252</v>
      </c>
      <c r="F131" s="111">
        <v>43830</v>
      </c>
      <c r="G131" s="113" t="s">
        <v>265</v>
      </c>
      <c r="H131" s="114"/>
      <c r="I131" s="33" t="s">
        <v>48</v>
      </c>
      <c r="J131" s="58"/>
      <c r="K131" s="58"/>
      <c r="L131" s="59"/>
      <c r="M131" s="59"/>
      <c r="N131" s="54"/>
      <c r="O131" s="150"/>
      <c r="P131" s="152" t="s">
        <v>123</v>
      </c>
      <c r="Q131" s="120"/>
      <c r="R131" s="121"/>
      <c r="S131" s="4"/>
      <c r="T131" s="4"/>
      <c r="U131" s="4"/>
      <c r="V131" s="4"/>
      <c r="W131" s="4"/>
      <c r="X131" s="4"/>
      <c r="Y131" s="4"/>
      <c r="Z131" s="4"/>
      <c r="AA131" s="4"/>
      <c r="AB131" s="4"/>
      <c r="AC131" s="4"/>
      <c r="AD131" s="4"/>
      <c r="AE131" s="4"/>
      <c r="AF131" s="4"/>
      <c r="AG131" s="4"/>
      <c r="AH131" s="4"/>
      <c r="AI131" s="4"/>
    </row>
    <row r="132" spans="1:35" ht="25.5" customHeight="1" x14ac:dyDescent="0.2">
      <c r="A132" s="43"/>
      <c r="B132" s="118"/>
      <c r="C132" s="112"/>
      <c r="D132" s="112"/>
      <c r="E132" s="112"/>
      <c r="F132" s="112"/>
      <c r="G132" s="112"/>
      <c r="H132" s="112"/>
      <c r="I132" s="33" t="s">
        <v>50</v>
      </c>
      <c r="J132" s="48"/>
      <c r="K132" s="48"/>
      <c r="L132" s="59"/>
      <c r="M132" s="59"/>
      <c r="N132" s="54"/>
      <c r="O132" s="112"/>
      <c r="P132" s="122"/>
      <c r="Q132" s="123"/>
      <c r="R132" s="124"/>
      <c r="S132" s="4"/>
      <c r="T132" s="4"/>
      <c r="U132" s="4"/>
      <c r="V132" s="4"/>
      <c r="W132" s="4"/>
      <c r="X132" s="4"/>
      <c r="Y132" s="4"/>
      <c r="Z132" s="4"/>
      <c r="AA132" s="4"/>
      <c r="AB132" s="4"/>
      <c r="AC132" s="4"/>
      <c r="AD132" s="4"/>
      <c r="AE132" s="4"/>
      <c r="AF132" s="4"/>
      <c r="AG132" s="4"/>
      <c r="AH132" s="4"/>
      <c r="AI132" s="4"/>
    </row>
    <row r="133" spans="1:35" ht="110.25" customHeight="1" x14ac:dyDescent="0.2">
      <c r="A133" s="43"/>
      <c r="B133" s="118"/>
      <c r="C133" s="175" t="s">
        <v>266</v>
      </c>
      <c r="D133" s="117" t="s">
        <v>267</v>
      </c>
      <c r="E133" s="111">
        <v>43466</v>
      </c>
      <c r="F133" s="111">
        <v>43830</v>
      </c>
      <c r="G133" s="113" t="s">
        <v>139</v>
      </c>
      <c r="H133" s="114" t="s">
        <v>268</v>
      </c>
      <c r="I133" s="33" t="s">
        <v>48</v>
      </c>
      <c r="J133" s="48">
        <v>0.25</v>
      </c>
      <c r="K133" s="48">
        <v>0.25</v>
      </c>
      <c r="L133" s="48">
        <v>0.25</v>
      </c>
      <c r="M133" s="54">
        <v>0.25</v>
      </c>
      <c r="N133" s="28">
        <f t="shared" ref="N133:N138" si="12">SUM(J133:M133)</f>
        <v>1</v>
      </c>
      <c r="O133" s="150">
        <f>+N134/N133</f>
        <v>0.57999999999999996</v>
      </c>
      <c r="P133" s="153" t="s">
        <v>345</v>
      </c>
      <c r="Q133" s="154"/>
      <c r="R133" s="155"/>
      <c r="S133" s="4"/>
      <c r="T133" s="4"/>
      <c r="U133" s="4"/>
      <c r="V133" s="4"/>
      <c r="W133" s="4"/>
      <c r="X133" s="4"/>
      <c r="Y133" s="4"/>
      <c r="Z133" s="4"/>
      <c r="AA133" s="4"/>
      <c r="AB133" s="4"/>
      <c r="AC133" s="4"/>
      <c r="AD133" s="4"/>
      <c r="AE133" s="4"/>
      <c r="AF133" s="4"/>
      <c r="AG133" s="4"/>
      <c r="AH133" s="4"/>
      <c r="AI133" s="4"/>
    </row>
    <row r="134" spans="1:35" ht="110.25" customHeight="1" x14ac:dyDescent="0.2">
      <c r="A134" s="43"/>
      <c r="B134" s="118"/>
      <c r="C134" s="112"/>
      <c r="D134" s="112"/>
      <c r="E134" s="112"/>
      <c r="F134" s="112"/>
      <c r="G134" s="112"/>
      <c r="H134" s="112"/>
      <c r="I134" s="33" t="s">
        <v>50</v>
      </c>
      <c r="J134" s="48">
        <v>0.23</v>
      </c>
      <c r="K134" s="48">
        <v>0.03</v>
      </c>
      <c r="L134" s="48">
        <v>0.22</v>
      </c>
      <c r="M134" s="48">
        <v>0.1</v>
      </c>
      <c r="N134" s="107">
        <f t="shared" si="12"/>
        <v>0.57999999999999996</v>
      </c>
      <c r="O134" s="112"/>
      <c r="P134" s="156"/>
      <c r="Q134" s="157"/>
      <c r="R134" s="158"/>
      <c r="S134" s="4"/>
      <c r="T134" s="4"/>
      <c r="U134" s="4"/>
      <c r="V134" s="4"/>
      <c r="W134" s="4"/>
      <c r="X134" s="4"/>
      <c r="Y134" s="4"/>
      <c r="Z134" s="4"/>
      <c r="AA134" s="4"/>
      <c r="AB134" s="4"/>
      <c r="AC134" s="4"/>
      <c r="AD134" s="4"/>
      <c r="AE134" s="4"/>
      <c r="AF134" s="4"/>
      <c r="AG134" s="4"/>
      <c r="AH134" s="4"/>
      <c r="AI134" s="4"/>
    </row>
    <row r="135" spans="1:35" ht="38.25" customHeight="1" x14ac:dyDescent="0.2">
      <c r="A135" s="43"/>
      <c r="B135" s="118"/>
      <c r="C135" s="175" t="s">
        <v>269</v>
      </c>
      <c r="D135" s="117" t="s">
        <v>270</v>
      </c>
      <c r="E135" s="111">
        <v>43497</v>
      </c>
      <c r="F135" s="111">
        <v>43830</v>
      </c>
      <c r="G135" s="113" t="s">
        <v>139</v>
      </c>
      <c r="H135" s="114" t="s">
        <v>268</v>
      </c>
      <c r="I135" s="33" t="s">
        <v>48</v>
      </c>
      <c r="J135" s="48">
        <v>0.1</v>
      </c>
      <c r="K135" s="48">
        <v>0.2</v>
      </c>
      <c r="L135" s="48">
        <v>0.2</v>
      </c>
      <c r="M135" s="54">
        <v>0.5</v>
      </c>
      <c r="N135" s="28">
        <f t="shared" si="12"/>
        <v>1</v>
      </c>
      <c r="O135" s="150">
        <f>+N136/N135</f>
        <v>0.83000000000000007</v>
      </c>
      <c r="P135" s="153" t="s">
        <v>349</v>
      </c>
      <c r="Q135" s="154"/>
      <c r="R135" s="155"/>
      <c r="S135" s="4"/>
      <c r="T135" s="4"/>
      <c r="U135" s="4"/>
      <c r="V135" s="4"/>
      <c r="W135" s="4"/>
      <c r="X135" s="4"/>
      <c r="Y135" s="4"/>
      <c r="Z135" s="4"/>
      <c r="AA135" s="4"/>
      <c r="AB135" s="4"/>
      <c r="AC135" s="4"/>
      <c r="AD135" s="4"/>
      <c r="AE135" s="4"/>
      <c r="AF135" s="4"/>
      <c r="AG135" s="4"/>
      <c r="AH135" s="4"/>
      <c r="AI135" s="4"/>
    </row>
    <row r="136" spans="1:35" ht="38.25" customHeight="1" x14ac:dyDescent="0.2">
      <c r="A136" s="43"/>
      <c r="B136" s="112"/>
      <c r="C136" s="112"/>
      <c r="D136" s="112"/>
      <c r="E136" s="112"/>
      <c r="F136" s="112"/>
      <c r="G136" s="112"/>
      <c r="H136" s="112"/>
      <c r="I136" s="33" t="s">
        <v>50</v>
      </c>
      <c r="J136" s="48">
        <v>0.08</v>
      </c>
      <c r="K136" s="48">
        <v>0.17</v>
      </c>
      <c r="L136" s="48">
        <v>0.08</v>
      </c>
      <c r="M136" s="48">
        <v>0.5</v>
      </c>
      <c r="N136" s="28">
        <f t="shared" si="12"/>
        <v>0.83000000000000007</v>
      </c>
      <c r="O136" s="112"/>
      <c r="P136" s="156"/>
      <c r="Q136" s="157"/>
      <c r="R136" s="158"/>
      <c r="S136" s="4"/>
      <c r="T136" s="4"/>
      <c r="U136" s="4"/>
      <c r="V136" s="4"/>
      <c r="W136" s="4"/>
      <c r="X136" s="4"/>
      <c r="Y136" s="4"/>
      <c r="Z136" s="4"/>
      <c r="AA136" s="4"/>
      <c r="AB136" s="4"/>
      <c r="AC136" s="4"/>
      <c r="AD136" s="4"/>
      <c r="AE136" s="4"/>
      <c r="AF136" s="4"/>
      <c r="AG136" s="4"/>
      <c r="AH136" s="4"/>
      <c r="AI136" s="4"/>
    </row>
    <row r="137" spans="1:35" ht="52.5" customHeight="1" x14ac:dyDescent="0.2">
      <c r="A137" s="43"/>
      <c r="B137" s="114" t="s">
        <v>271</v>
      </c>
      <c r="C137" s="222" t="s">
        <v>272</v>
      </c>
      <c r="D137" s="223" t="s">
        <v>273</v>
      </c>
      <c r="E137" s="140">
        <v>43497</v>
      </c>
      <c r="F137" s="111">
        <v>43830</v>
      </c>
      <c r="G137" s="225" t="s">
        <v>274</v>
      </c>
      <c r="H137" s="114" t="s">
        <v>275</v>
      </c>
      <c r="I137" s="33" t="s">
        <v>48</v>
      </c>
      <c r="J137" s="48">
        <v>0.25</v>
      </c>
      <c r="K137" s="48">
        <v>0.25</v>
      </c>
      <c r="L137" s="48">
        <v>0.25</v>
      </c>
      <c r="M137" s="54">
        <v>0.25</v>
      </c>
      <c r="N137" s="28">
        <f t="shared" si="12"/>
        <v>1</v>
      </c>
      <c r="O137" s="150">
        <f>+N138/N137</f>
        <v>0.7</v>
      </c>
      <c r="P137" s="139" t="s">
        <v>351</v>
      </c>
      <c r="Q137" s="126"/>
      <c r="R137" s="127"/>
      <c r="S137" s="4"/>
      <c r="T137" s="4"/>
      <c r="U137" s="4"/>
      <c r="V137" s="4"/>
      <c r="W137" s="4"/>
      <c r="X137" s="4"/>
      <c r="Y137" s="4"/>
      <c r="Z137" s="4"/>
      <c r="AA137" s="4"/>
      <c r="AB137" s="4"/>
      <c r="AC137" s="4"/>
      <c r="AD137" s="4"/>
      <c r="AE137" s="4"/>
      <c r="AF137" s="4"/>
      <c r="AG137" s="4"/>
      <c r="AH137" s="4"/>
      <c r="AI137" s="4"/>
    </row>
    <row r="138" spans="1:35" ht="52.5" customHeight="1" x14ac:dyDescent="0.2">
      <c r="A138" s="43"/>
      <c r="B138" s="112"/>
      <c r="C138" s="112"/>
      <c r="D138" s="112"/>
      <c r="E138" s="112"/>
      <c r="F138" s="112"/>
      <c r="G138" s="112"/>
      <c r="H138" s="112"/>
      <c r="I138" s="33" t="s">
        <v>50</v>
      </c>
      <c r="J138" s="48">
        <v>0.2</v>
      </c>
      <c r="K138" s="48">
        <v>0.3</v>
      </c>
      <c r="L138" s="48">
        <v>0</v>
      </c>
      <c r="M138" s="54">
        <v>0.2</v>
      </c>
      <c r="N138" s="28">
        <f t="shared" si="12"/>
        <v>0.7</v>
      </c>
      <c r="O138" s="112"/>
      <c r="P138" s="128"/>
      <c r="Q138" s="129"/>
      <c r="R138" s="130"/>
      <c r="S138" s="4"/>
      <c r="T138" s="4"/>
      <c r="U138" s="4"/>
      <c r="V138" s="4"/>
      <c r="W138" s="4"/>
      <c r="X138" s="4"/>
      <c r="Y138" s="4"/>
      <c r="Z138" s="4"/>
      <c r="AA138" s="4"/>
      <c r="AB138" s="4"/>
      <c r="AC138" s="4"/>
      <c r="AD138" s="4"/>
      <c r="AE138" s="4"/>
      <c r="AF138" s="4"/>
      <c r="AG138" s="4"/>
      <c r="AH138" s="4"/>
      <c r="AI138" s="4"/>
    </row>
    <row r="139" spans="1:35" ht="28.5" customHeight="1" x14ac:dyDescent="0.2">
      <c r="A139" s="43"/>
      <c r="B139" s="217" t="s">
        <v>62</v>
      </c>
      <c r="C139" s="134"/>
      <c r="D139" s="134"/>
      <c r="E139" s="134"/>
      <c r="F139" s="134"/>
      <c r="G139" s="134"/>
      <c r="H139" s="134"/>
      <c r="I139" s="134"/>
      <c r="J139" s="134"/>
      <c r="K139" s="134"/>
      <c r="L139" s="134"/>
      <c r="M139" s="135"/>
      <c r="N139" s="62"/>
      <c r="O139" s="31">
        <f>SUM(O85:O138)/21</f>
        <v>0.8408270676691727</v>
      </c>
      <c r="P139" s="165"/>
      <c r="Q139" s="134"/>
      <c r="R139" s="135"/>
      <c r="S139" s="4"/>
      <c r="T139" s="4"/>
      <c r="U139" s="4"/>
      <c r="V139" s="4"/>
      <c r="W139" s="4"/>
      <c r="X139" s="4"/>
      <c r="Y139" s="4"/>
      <c r="Z139" s="4"/>
      <c r="AA139" s="4"/>
      <c r="AB139" s="4"/>
      <c r="AC139" s="4"/>
      <c r="AD139" s="4"/>
      <c r="AE139" s="4"/>
      <c r="AF139" s="4"/>
      <c r="AG139" s="4"/>
      <c r="AH139" s="4"/>
      <c r="AI139" s="4"/>
    </row>
    <row r="140" spans="1:35" ht="39" customHeight="1" x14ac:dyDescent="0.2">
      <c r="A140" s="43"/>
      <c r="B140" s="16" t="s">
        <v>276</v>
      </c>
      <c r="C140" s="212" t="s">
        <v>277</v>
      </c>
      <c r="D140" s="134"/>
      <c r="E140" s="134"/>
      <c r="F140" s="134"/>
      <c r="G140" s="134"/>
      <c r="H140" s="134"/>
      <c r="I140" s="134"/>
      <c r="J140" s="134"/>
      <c r="K140" s="135"/>
      <c r="L140" s="213" t="s">
        <v>25</v>
      </c>
      <c r="M140" s="135"/>
      <c r="N140" s="32"/>
      <c r="O140" s="18">
        <v>0.1</v>
      </c>
      <c r="P140" s="160" t="s">
        <v>26</v>
      </c>
      <c r="Q140" s="135"/>
      <c r="R140" s="18">
        <f>+O149*O140</f>
        <v>0.1</v>
      </c>
      <c r="S140" s="4"/>
      <c r="T140" s="4"/>
      <c r="U140" s="4"/>
      <c r="V140" s="4"/>
      <c r="W140" s="4"/>
      <c r="X140" s="4"/>
      <c r="Y140" s="4"/>
      <c r="Z140" s="4"/>
      <c r="AA140" s="4"/>
      <c r="AB140" s="4"/>
      <c r="AC140" s="4"/>
      <c r="AD140" s="4"/>
      <c r="AE140" s="4"/>
      <c r="AF140" s="4"/>
      <c r="AG140" s="4"/>
      <c r="AH140" s="4"/>
      <c r="AI140" s="4"/>
    </row>
    <row r="141" spans="1:35" ht="49.5" customHeight="1" x14ac:dyDescent="0.2">
      <c r="A141" s="43"/>
      <c r="B141" s="171" t="s">
        <v>27</v>
      </c>
      <c r="C141" s="171" t="s">
        <v>28</v>
      </c>
      <c r="D141" s="171" t="s">
        <v>29</v>
      </c>
      <c r="E141" s="171" t="s">
        <v>30</v>
      </c>
      <c r="F141" s="171" t="s">
        <v>31</v>
      </c>
      <c r="G141" s="171" t="s">
        <v>32</v>
      </c>
      <c r="H141" s="171" t="s">
        <v>33</v>
      </c>
      <c r="I141" s="133" t="s">
        <v>34</v>
      </c>
      <c r="J141" s="134"/>
      <c r="K141" s="134"/>
      <c r="L141" s="134"/>
      <c r="M141" s="134"/>
      <c r="N141" s="134"/>
      <c r="O141" s="135"/>
      <c r="P141" s="161" t="s">
        <v>35</v>
      </c>
      <c r="Q141" s="120"/>
      <c r="R141" s="121"/>
      <c r="S141" s="4"/>
      <c r="T141" s="4"/>
      <c r="U141" s="4"/>
      <c r="V141" s="4"/>
      <c r="W141" s="4"/>
      <c r="X141" s="4"/>
      <c r="Y141" s="4"/>
      <c r="Z141" s="4"/>
      <c r="AA141" s="4"/>
      <c r="AB141" s="4"/>
      <c r="AC141" s="4"/>
      <c r="AD141" s="4"/>
      <c r="AE141" s="4"/>
      <c r="AF141" s="4"/>
      <c r="AG141" s="4"/>
      <c r="AH141" s="4"/>
      <c r="AI141" s="4"/>
    </row>
    <row r="142" spans="1:35" ht="49.5" customHeight="1" x14ac:dyDescent="0.2">
      <c r="A142" s="43"/>
      <c r="B142" s="112"/>
      <c r="C142" s="112"/>
      <c r="D142" s="112"/>
      <c r="E142" s="112"/>
      <c r="F142" s="112"/>
      <c r="G142" s="112"/>
      <c r="H142" s="112"/>
      <c r="I142" s="22" t="s">
        <v>36</v>
      </c>
      <c r="J142" s="23" t="s">
        <v>37</v>
      </c>
      <c r="K142" s="23" t="s">
        <v>38</v>
      </c>
      <c r="L142" s="23" t="s">
        <v>39</v>
      </c>
      <c r="M142" s="23" t="s">
        <v>40</v>
      </c>
      <c r="N142" s="23" t="s">
        <v>41</v>
      </c>
      <c r="O142" s="23" t="s">
        <v>42</v>
      </c>
      <c r="P142" s="122"/>
      <c r="Q142" s="123"/>
      <c r="R142" s="124"/>
      <c r="S142" s="4"/>
      <c r="T142" s="4"/>
      <c r="U142" s="4"/>
      <c r="V142" s="4"/>
      <c r="W142" s="4"/>
      <c r="X142" s="4"/>
      <c r="Y142" s="4"/>
      <c r="Z142" s="4"/>
      <c r="AA142" s="4"/>
      <c r="AB142" s="4"/>
      <c r="AC142" s="4"/>
      <c r="AD142" s="4"/>
      <c r="AE142" s="4"/>
      <c r="AF142" s="4"/>
      <c r="AG142" s="4"/>
      <c r="AH142" s="4"/>
      <c r="AI142" s="4"/>
    </row>
    <row r="143" spans="1:35" ht="26.25" customHeight="1" x14ac:dyDescent="0.2">
      <c r="A143" s="43"/>
      <c r="B143" s="114" t="s">
        <v>278</v>
      </c>
      <c r="C143" s="175" t="s">
        <v>279</v>
      </c>
      <c r="D143" s="117" t="s">
        <v>280</v>
      </c>
      <c r="E143" s="111">
        <v>43466</v>
      </c>
      <c r="F143" s="111">
        <v>43830</v>
      </c>
      <c r="G143" s="113" t="s">
        <v>281</v>
      </c>
      <c r="H143" s="114" t="s">
        <v>282</v>
      </c>
      <c r="I143" s="33" t="s">
        <v>48</v>
      </c>
      <c r="J143" s="29">
        <v>0</v>
      </c>
      <c r="K143" s="29">
        <v>0.33</v>
      </c>
      <c r="L143" s="29">
        <v>0.33</v>
      </c>
      <c r="M143" s="29">
        <v>0.34</v>
      </c>
      <c r="N143" s="28">
        <f t="shared" ref="N143:N144" si="13">SUM(J143:M143)</f>
        <v>1</v>
      </c>
      <c r="O143" s="150">
        <f>+N144/N143</f>
        <v>1</v>
      </c>
      <c r="P143" s="162" t="s">
        <v>335</v>
      </c>
      <c r="Q143" s="126"/>
      <c r="R143" s="127"/>
      <c r="S143" s="4"/>
      <c r="T143" s="4"/>
      <c r="U143" s="4"/>
      <c r="V143" s="4"/>
      <c r="W143" s="4"/>
      <c r="X143" s="4"/>
      <c r="Y143" s="4"/>
      <c r="Z143" s="4"/>
      <c r="AA143" s="4"/>
      <c r="AB143" s="4"/>
      <c r="AC143" s="4"/>
      <c r="AD143" s="4"/>
      <c r="AE143" s="4"/>
      <c r="AF143" s="4"/>
      <c r="AG143" s="4"/>
      <c r="AH143" s="4"/>
      <c r="AI143" s="4"/>
    </row>
    <row r="144" spans="1:35" ht="26.25" customHeight="1" x14ac:dyDescent="0.2">
      <c r="A144" s="43"/>
      <c r="B144" s="118"/>
      <c r="C144" s="112"/>
      <c r="D144" s="112"/>
      <c r="E144" s="112"/>
      <c r="F144" s="112"/>
      <c r="G144" s="118"/>
      <c r="H144" s="112"/>
      <c r="I144" s="33" t="s">
        <v>50</v>
      </c>
      <c r="J144" s="29">
        <v>0</v>
      </c>
      <c r="K144" s="29">
        <v>0.33</v>
      </c>
      <c r="L144" s="29">
        <v>0.33</v>
      </c>
      <c r="M144" s="101">
        <v>0.34</v>
      </c>
      <c r="N144" s="29">
        <f t="shared" si="13"/>
        <v>1</v>
      </c>
      <c r="O144" s="112"/>
      <c r="P144" s="128"/>
      <c r="Q144" s="129"/>
      <c r="R144" s="130"/>
      <c r="S144" s="4"/>
      <c r="T144" s="4"/>
      <c r="U144" s="4"/>
      <c r="V144" s="4"/>
      <c r="W144" s="4"/>
      <c r="X144" s="4"/>
      <c r="Y144" s="4"/>
      <c r="Z144" s="4"/>
      <c r="AA144" s="4"/>
      <c r="AB144" s="4"/>
      <c r="AC144" s="4"/>
      <c r="AD144" s="4"/>
      <c r="AE144" s="4"/>
      <c r="AF144" s="4"/>
      <c r="AG144" s="4"/>
      <c r="AH144" s="4"/>
      <c r="AI144" s="4"/>
    </row>
    <row r="145" spans="1:36" ht="26.25" customHeight="1" x14ac:dyDescent="0.2">
      <c r="A145" s="43"/>
      <c r="B145" s="118"/>
      <c r="C145" s="175" t="s">
        <v>283</v>
      </c>
      <c r="D145" s="117" t="s">
        <v>284</v>
      </c>
      <c r="E145" s="111"/>
      <c r="F145" s="111"/>
      <c r="G145" s="118"/>
      <c r="H145" s="113" t="s">
        <v>285</v>
      </c>
      <c r="I145" s="33" t="s">
        <v>48</v>
      </c>
      <c r="J145" s="29"/>
      <c r="K145" s="31"/>
      <c r="L145" s="23"/>
      <c r="M145" s="23"/>
      <c r="N145" s="28"/>
      <c r="O145" s="150"/>
      <c r="P145" s="119" t="s">
        <v>123</v>
      </c>
      <c r="Q145" s="120"/>
      <c r="R145" s="121"/>
      <c r="S145" s="4"/>
      <c r="T145" s="4"/>
      <c r="U145" s="4"/>
      <c r="V145" s="4"/>
      <c r="W145" s="4"/>
      <c r="X145" s="4"/>
      <c r="Y145" s="4"/>
      <c r="Z145" s="4"/>
      <c r="AA145" s="4"/>
      <c r="AB145" s="4"/>
      <c r="AC145" s="4"/>
      <c r="AD145" s="4"/>
      <c r="AE145" s="4"/>
      <c r="AF145" s="4"/>
      <c r="AG145" s="4"/>
      <c r="AH145" s="4"/>
      <c r="AI145" s="4"/>
    </row>
    <row r="146" spans="1:36" ht="26.25" customHeight="1" x14ac:dyDescent="0.2">
      <c r="A146" s="43"/>
      <c r="B146" s="118"/>
      <c r="C146" s="112"/>
      <c r="D146" s="112"/>
      <c r="E146" s="112"/>
      <c r="F146" s="112"/>
      <c r="G146" s="118"/>
      <c r="H146" s="112"/>
      <c r="I146" s="33" t="s">
        <v>50</v>
      </c>
      <c r="J146" s="29"/>
      <c r="K146" s="31"/>
      <c r="L146" s="23"/>
      <c r="M146" s="23"/>
      <c r="N146" s="28"/>
      <c r="O146" s="112"/>
      <c r="P146" s="122"/>
      <c r="Q146" s="123"/>
      <c r="R146" s="124"/>
      <c r="S146" s="4"/>
      <c r="T146" s="4"/>
      <c r="U146" s="4"/>
      <c r="V146" s="4"/>
      <c r="W146" s="4"/>
      <c r="X146" s="4"/>
      <c r="Y146" s="4"/>
      <c r="Z146" s="4"/>
      <c r="AA146" s="4"/>
      <c r="AB146" s="4"/>
      <c r="AC146" s="4"/>
      <c r="AD146" s="4"/>
      <c r="AE146" s="4"/>
      <c r="AF146" s="4"/>
      <c r="AG146" s="4"/>
      <c r="AH146" s="4"/>
      <c r="AI146" s="4"/>
    </row>
    <row r="147" spans="1:36" ht="26.25" customHeight="1" x14ac:dyDescent="0.2">
      <c r="A147" s="43"/>
      <c r="B147" s="118"/>
      <c r="C147" s="175" t="s">
        <v>286</v>
      </c>
      <c r="D147" s="117" t="s">
        <v>287</v>
      </c>
      <c r="E147" s="111">
        <v>43466</v>
      </c>
      <c r="F147" s="111">
        <v>43830</v>
      </c>
      <c r="G147" s="118"/>
      <c r="H147" s="114" t="s">
        <v>282</v>
      </c>
      <c r="I147" s="33" t="s">
        <v>48</v>
      </c>
      <c r="J147" s="29">
        <v>0.25</v>
      </c>
      <c r="K147" s="29">
        <v>0.25</v>
      </c>
      <c r="L147" s="29">
        <v>0.25</v>
      </c>
      <c r="M147" s="29">
        <v>0.25</v>
      </c>
      <c r="N147" s="28">
        <f t="shared" ref="N147:N148" si="14">SUM(J147:M147)</f>
        <v>1</v>
      </c>
      <c r="O147" s="150">
        <f>+N148/N147</f>
        <v>1</v>
      </c>
      <c r="P147" s="131" t="s">
        <v>337</v>
      </c>
      <c r="Q147" s="126"/>
      <c r="R147" s="127"/>
      <c r="S147" s="4"/>
      <c r="T147" s="4"/>
      <c r="U147" s="4"/>
      <c r="V147" s="4"/>
      <c r="W147" s="4"/>
      <c r="X147" s="4"/>
      <c r="Y147" s="4"/>
      <c r="Z147" s="4"/>
      <c r="AA147" s="4"/>
      <c r="AB147" s="4"/>
      <c r="AC147" s="4"/>
      <c r="AD147" s="4"/>
      <c r="AE147" s="4"/>
      <c r="AF147" s="4"/>
      <c r="AG147" s="4"/>
      <c r="AH147" s="4"/>
      <c r="AI147" s="4"/>
    </row>
    <row r="148" spans="1:36" ht="26.25" customHeight="1" x14ac:dyDescent="0.2">
      <c r="A148" s="43"/>
      <c r="B148" s="112"/>
      <c r="C148" s="112"/>
      <c r="D148" s="112"/>
      <c r="E148" s="112"/>
      <c r="F148" s="112"/>
      <c r="G148" s="112"/>
      <c r="H148" s="112"/>
      <c r="I148" s="33" t="s">
        <v>50</v>
      </c>
      <c r="J148" s="29">
        <v>0.25</v>
      </c>
      <c r="K148" s="29">
        <v>0.25</v>
      </c>
      <c r="L148" s="29">
        <v>0.25</v>
      </c>
      <c r="M148" s="29">
        <v>0.25</v>
      </c>
      <c r="N148" s="28">
        <f t="shared" si="14"/>
        <v>1</v>
      </c>
      <c r="O148" s="112"/>
      <c r="P148" s="128"/>
      <c r="Q148" s="129"/>
      <c r="R148" s="130"/>
      <c r="S148" s="4"/>
      <c r="T148" s="4"/>
      <c r="U148" s="4"/>
      <c r="V148" s="4"/>
      <c r="W148" s="4"/>
      <c r="X148" s="4"/>
      <c r="Y148" s="4"/>
      <c r="Z148" s="4"/>
      <c r="AA148" s="4"/>
      <c r="AB148" s="4"/>
      <c r="AC148" s="4"/>
      <c r="AD148" s="4"/>
      <c r="AE148" s="4"/>
      <c r="AF148" s="4"/>
      <c r="AG148" s="4"/>
      <c r="AH148" s="4"/>
      <c r="AI148" s="4"/>
    </row>
    <row r="149" spans="1:36" ht="24" customHeight="1" x14ac:dyDescent="0.2">
      <c r="A149" s="43"/>
      <c r="B149" s="217" t="s">
        <v>62</v>
      </c>
      <c r="C149" s="134"/>
      <c r="D149" s="134"/>
      <c r="E149" s="134"/>
      <c r="F149" s="134"/>
      <c r="G149" s="134"/>
      <c r="H149" s="134"/>
      <c r="I149" s="134"/>
      <c r="J149" s="134"/>
      <c r="K149" s="134"/>
      <c r="L149" s="134"/>
      <c r="M149" s="135"/>
      <c r="N149" s="62"/>
      <c r="O149" s="31">
        <f>SUM(O143:O148)/2</f>
        <v>1</v>
      </c>
      <c r="P149" s="159"/>
      <c r="Q149" s="134"/>
      <c r="R149" s="135"/>
      <c r="S149" s="4"/>
      <c r="T149" s="4"/>
      <c r="U149" s="4"/>
      <c r="V149" s="4"/>
      <c r="W149" s="4"/>
      <c r="X149" s="4"/>
      <c r="Y149" s="4"/>
      <c r="Z149" s="4"/>
      <c r="AA149" s="4"/>
      <c r="AB149" s="4"/>
      <c r="AC149" s="4"/>
      <c r="AD149" s="4"/>
      <c r="AE149" s="4"/>
      <c r="AF149" s="4"/>
      <c r="AG149" s="4"/>
      <c r="AH149" s="4"/>
      <c r="AI149" s="4"/>
    </row>
    <row r="150" spans="1:36" ht="39" customHeight="1" x14ac:dyDescent="0.2">
      <c r="A150" s="43"/>
      <c r="B150" s="16" t="s">
        <v>288</v>
      </c>
      <c r="C150" s="212" t="s">
        <v>289</v>
      </c>
      <c r="D150" s="134"/>
      <c r="E150" s="134"/>
      <c r="F150" s="134"/>
      <c r="G150" s="134"/>
      <c r="H150" s="134"/>
      <c r="I150" s="134"/>
      <c r="J150" s="134"/>
      <c r="K150" s="135"/>
      <c r="L150" s="213" t="s">
        <v>25</v>
      </c>
      <c r="M150" s="135"/>
      <c r="N150" s="32"/>
      <c r="O150" s="18">
        <v>0.15</v>
      </c>
      <c r="P150" s="160" t="s">
        <v>26</v>
      </c>
      <c r="Q150" s="135"/>
      <c r="R150" s="18">
        <f>+O157*O150</f>
        <v>0.14999999999999997</v>
      </c>
      <c r="S150" s="4"/>
      <c r="T150" s="4"/>
      <c r="U150" s="4"/>
      <c r="V150" s="4"/>
      <c r="W150" s="4"/>
      <c r="X150" s="4"/>
      <c r="Y150" s="4"/>
      <c r="Z150" s="4"/>
      <c r="AA150" s="4"/>
      <c r="AB150" s="4"/>
      <c r="AC150" s="4"/>
      <c r="AD150" s="4"/>
      <c r="AE150" s="4"/>
      <c r="AF150" s="4"/>
      <c r="AG150" s="4"/>
      <c r="AH150" s="4"/>
      <c r="AI150" s="4"/>
    </row>
    <row r="151" spans="1:36" ht="49.5" customHeight="1" x14ac:dyDescent="0.2">
      <c r="A151" s="43"/>
      <c r="B151" s="171" t="s">
        <v>27</v>
      </c>
      <c r="C151" s="171" t="s">
        <v>28</v>
      </c>
      <c r="D151" s="171" t="s">
        <v>29</v>
      </c>
      <c r="E151" s="171" t="s">
        <v>30</v>
      </c>
      <c r="F151" s="171" t="s">
        <v>31</v>
      </c>
      <c r="G151" s="171" t="s">
        <v>32</v>
      </c>
      <c r="H151" s="171" t="s">
        <v>33</v>
      </c>
      <c r="I151" s="133" t="s">
        <v>34</v>
      </c>
      <c r="J151" s="134"/>
      <c r="K151" s="134"/>
      <c r="L151" s="134"/>
      <c r="M151" s="134"/>
      <c r="N151" s="134"/>
      <c r="O151" s="135"/>
      <c r="P151" s="161" t="s">
        <v>35</v>
      </c>
      <c r="Q151" s="120"/>
      <c r="R151" s="121"/>
      <c r="S151" s="4"/>
      <c r="T151" s="4"/>
      <c r="U151" s="4"/>
      <c r="V151" s="4"/>
      <c r="W151" s="4"/>
      <c r="X151" s="4"/>
      <c r="Y151" s="4"/>
      <c r="Z151" s="4"/>
      <c r="AA151" s="4"/>
      <c r="AB151" s="4"/>
      <c r="AC151" s="4"/>
      <c r="AD151" s="4"/>
      <c r="AE151" s="4"/>
      <c r="AF151" s="4"/>
      <c r="AG151" s="4"/>
      <c r="AH151" s="4"/>
      <c r="AI151" s="4"/>
    </row>
    <row r="152" spans="1:36" ht="49.5" customHeight="1" x14ac:dyDescent="0.2">
      <c r="A152" s="43"/>
      <c r="B152" s="112"/>
      <c r="C152" s="112"/>
      <c r="D152" s="112"/>
      <c r="E152" s="112"/>
      <c r="F152" s="112"/>
      <c r="G152" s="112"/>
      <c r="H152" s="112"/>
      <c r="I152" s="22" t="s">
        <v>36</v>
      </c>
      <c r="J152" s="23" t="s">
        <v>37</v>
      </c>
      <c r="K152" s="23" t="s">
        <v>38</v>
      </c>
      <c r="L152" s="23" t="s">
        <v>39</v>
      </c>
      <c r="M152" s="23" t="s">
        <v>40</v>
      </c>
      <c r="N152" s="23" t="s">
        <v>41</v>
      </c>
      <c r="O152" s="23" t="s">
        <v>42</v>
      </c>
      <c r="P152" s="122"/>
      <c r="Q152" s="123"/>
      <c r="R152" s="124"/>
      <c r="S152" s="4"/>
      <c r="T152" s="4"/>
      <c r="U152" s="4"/>
      <c r="V152" s="4"/>
      <c r="W152" s="4"/>
      <c r="X152" s="4"/>
      <c r="Y152" s="4"/>
      <c r="Z152" s="4"/>
      <c r="AA152" s="4"/>
      <c r="AB152" s="4"/>
      <c r="AC152" s="4"/>
      <c r="AD152" s="4"/>
      <c r="AE152" s="4"/>
      <c r="AF152" s="4"/>
      <c r="AG152" s="4"/>
      <c r="AH152" s="4"/>
      <c r="AI152" s="4"/>
    </row>
    <row r="153" spans="1:36" ht="28.5" customHeight="1" x14ac:dyDescent="0.2">
      <c r="A153" s="4"/>
      <c r="B153" s="220" t="s">
        <v>290</v>
      </c>
      <c r="C153" s="221" t="s">
        <v>291</v>
      </c>
      <c r="D153" s="220" t="s">
        <v>292</v>
      </c>
      <c r="E153" s="218">
        <v>43466</v>
      </c>
      <c r="F153" s="218">
        <v>43830</v>
      </c>
      <c r="G153" s="115" t="s">
        <v>293</v>
      </c>
      <c r="H153" s="116" t="s">
        <v>294</v>
      </c>
      <c r="I153" s="34" t="s">
        <v>48</v>
      </c>
      <c r="J153" s="28">
        <v>0.5</v>
      </c>
      <c r="K153" s="28">
        <v>0.34</v>
      </c>
      <c r="L153" s="28">
        <v>7.0000000000000007E-2</v>
      </c>
      <c r="M153" s="28">
        <v>0.09</v>
      </c>
      <c r="N153" s="28">
        <f t="shared" ref="N153:N156" si="15">SUM(J153:M153)</f>
        <v>1.0000000000000002</v>
      </c>
      <c r="O153" s="116">
        <f>+N154/N153</f>
        <v>0.99999999999999978</v>
      </c>
      <c r="P153" s="162" t="s">
        <v>336</v>
      </c>
      <c r="Q153" s="126"/>
      <c r="R153" s="127"/>
      <c r="S153" s="102"/>
      <c r="T153" s="4"/>
      <c r="U153" s="4"/>
      <c r="V153" s="4"/>
      <c r="W153" s="4"/>
      <c r="X153" s="4"/>
      <c r="Y153" s="4"/>
      <c r="Z153" s="4"/>
      <c r="AA153" s="4"/>
      <c r="AB153" s="4"/>
      <c r="AC153" s="4"/>
      <c r="AD153" s="4"/>
      <c r="AE153" s="4"/>
      <c r="AF153" s="4"/>
      <c r="AG153" s="4"/>
      <c r="AH153" s="4"/>
      <c r="AI153" s="4"/>
      <c r="AJ153" s="35"/>
    </row>
    <row r="154" spans="1:36" ht="28.5" customHeight="1" x14ac:dyDescent="0.2">
      <c r="A154" s="4"/>
      <c r="B154" s="118"/>
      <c r="C154" s="112"/>
      <c r="D154" s="112"/>
      <c r="E154" s="112"/>
      <c r="F154" s="112"/>
      <c r="G154" s="118"/>
      <c r="H154" s="112"/>
      <c r="I154" s="34" t="s">
        <v>50</v>
      </c>
      <c r="J154" s="28">
        <v>0.12</v>
      </c>
      <c r="K154" s="28">
        <v>0.35</v>
      </c>
      <c r="L154" s="63">
        <v>4.0099999999999997E-2</v>
      </c>
      <c r="M154" s="103">
        <v>0.4899</v>
      </c>
      <c r="N154" s="28">
        <f t="shared" si="15"/>
        <v>1</v>
      </c>
      <c r="O154" s="244"/>
      <c r="P154" s="128"/>
      <c r="Q154" s="129"/>
      <c r="R154" s="130"/>
      <c r="S154" s="4"/>
      <c r="T154" s="4"/>
      <c r="U154" s="4"/>
      <c r="V154" s="4"/>
      <c r="W154" s="4"/>
      <c r="X154" s="4"/>
      <c r="Y154" s="4"/>
      <c r="Z154" s="4"/>
      <c r="AA154" s="4"/>
      <c r="AB154" s="4"/>
      <c r="AC154" s="4"/>
      <c r="AD154" s="4"/>
      <c r="AE154" s="4"/>
      <c r="AF154" s="4"/>
      <c r="AG154" s="4"/>
      <c r="AH154" s="4"/>
      <c r="AI154" s="4"/>
      <c r="AJ154" s="35"/>
    </row>
    <row r="155" spans="1:36" ht="28.5" customHeight="1" x14ac:dyDescent="0.2">
      <c r="A155" s="4"/>
      <c r="B155" s="118"/>
      <c r="C155" s="221" t="s">
        <v>295</v>
      </c>
      <c r="D155" s="220" t="s">
        <v>296</v>
      </c>
      <c r="E155" s="218">
        <v>43466</v>
      </c>
      <c r="F155" s="218">
        <v>43830</v>
      </c>
      <c r="G155" s="118"/>
      <c r="H155" s="116" t="s">
        <v>297</v>
      </c>
      <c r="I155" s="34" t="s">
        <v>48</v>
      </c>
      <c r="J155" s="28">
        <v>1</v>
      </c>
      <c r="K155" s="28"/>
      <c r="L155" s="28"/>
      <c r="M155" s="28"/>
      <c r="N155" s="28">
        <f t="shared" si="15"/>
        <v>1</v>
      </c>
      <c r="O155" s="116">
        <f>+N156/N155</f>
        <v>1</v>
      </c>
      <c r="P155" s="163" t="s">
        <v>298</v>
      </c>
      <c r="Q155" s="126"/>
      <c r="R155" s="127"/>
      <c r="S155" s="64"/>
      <c r="T155" s="4"/>
      <c r="U155" s="4"/>
      <c r="V155" s="4"/>
      <c r="W155" s="4"/>
      <c r="X155" s="4"/>
      <c r="Y155" s="4"/>
      <c r="Z155" s="4"/>
      <c r="AA155" s="4"/>
      <c r="AB155" s="4"/>
      <c r="AC155" s="4"/>
      <c r="AD155" s="4"/>
      <c r="AE155" s="4"/>
      <c r="AF155" s="4"/>
      <c r="AG155" s="4"/>
      <c r="AH155" s="4"/>
      <c r="AI155" s="4"/>
      <c r="AJ155" s="35"/>
    </row>
    <row r="156" spans="1:36" ht="28.5" customHeight="1" x14ac:dyDescent="0.2">
      <c r="A156" s="4"/>
      <c r="B156" s="112"/>
      <c r="C156" s="112"/>
      <c r="D156" s="112"/>
      <c r="E156" s="112"/>
      <c r="F156" s="112"/>
      <c r="G156" s="112"/>
      <c r="H156" s="112"/>
      <c r="I156" s="34" t="s">
        <v>50</v>
      </c>
      <c r="J156" s="28">
        <v>1</v>
      </c>
      <c r="K156" s="28"/>
      <c r="L156" s="63"/>
      <c r="M156" s="28"/>
      <c r="N156" s="28">
        <f t="shared" si="15"/>
        <v>1</v>
      </c>
      <c r="O156" s="112"/>
      <c r="P156" s="128"/>
      <c r="Q156" s="129"/>
      <c r="R156" s="130"/>
      <c r="S156" s="64"/>
      <c r="T156" s="4"/>
      <c r="U156" s="4"/>
      <c r="V156" s="4"/>
      <c r="W156" s="4"/>
      <c r="X156" s="4"/>
      <c r="Y156" s="4"/>
      <c r="Z156" s="4"/>
      <c r="AA156" s="4"/>
      <c r="AB156" s="4"/>
      <c r="AC156" s="4"/>
      <c r="AD156" s="4"/>
      <c r="AE156" s="4"/>
      <c r="AF156" s="4"/>
      <c r="AG156" s="4"/>
      <c r="AH156" s="4"/>
      <c r="AI156" s="4"/>
      <c r="AJ156" s="35"/>
    </row>
    <row r="157" spans="1:36" ht="18" customHeight="1" x14ac:dyDescent="0.2">
      <c r="A157" s="43"/>
      <c r="B157" s="217" t="s">
        <v>62</v>
      </c>
      <c r="C157" s="134"/>
      <c r="D157" s="134"/>
      <c r="E157" s="134"/>
      <c r="F157" s="134"/>
      <c r="G157" s="134"/>
      <c r="H157" s="134"/>
      <c r="I157" s="134"/>
      <c r="J157" s="134"/>
      <c r="K157" s="134"/>
      <c r="L157" s="134"/>
      <c r="M157" s="135"/>
      <c r="N157" s="23"/>
      <c r="O157" s="31">
        <f>SUM(O153:O156)/2</f>
        <v>0.99999999999999989</v>
      </c>
      <c r="P157" s="164"/>
      <c r="Q157" s="134"/>
      <c r="R157" s="135"/>
      <c r="S157" s="65"/>
      <c r="T157" s="4"/>
      <c r="U157" s="4"/>
      <c r="V157" s="4"/>
      <c r="W157" s="4"/>
      <c r="X157" s="4"/>
      <c r="Y157" s="4"/>
      <c r="Z157" s="4"/>
      <c r="AA157" s="4"/>
      <c r="AB157" s="4"/>
      <c r="AC157" s="4"/>
      <c r="AD157" s="4"/>
      <c r="AE157" s="4"/>
      <c r="AF157" s="4"/>
      <c r="AG157" s="4"/>
      <c r="AH157" s="4"/>
      <c r="AI157" s="4"/>
    </row>
    <row r="158" spans="1:36" ht="12.75" customHeight="1" x14ac:dyDescent="0.2">
      <c r="A158" s="43"/>
      <c r="B158" s="11"/>
      <c r="C158" s="11"/>
      <c r="D158" s="11"/>
      <c r="E158" s="11"/>
      <c r="F158" s="11"/>
      <c r="G158" s="11"/>
      <c r="H158" s="11"/>
      <c r="I158" s="11"/>
      <c r="J158" s="11"/>
      <c r="K158" s="11"/>
      <c r="L158" s="11"/>
      <c r="M158" s="11"/>
      <c r="N158" s="11"/>
      <c r="O158" s="11"/>
      <c r="P158" s="4"/>
      <c r="Q158" s="4"/>
      <c r="R158" s="4"/>
      <c r="S158" s="66"/>
      <c r="T158" s="4"/>
      <c r="U158" s="4"/>
      <c r="V158" s="4"/>
      <c r="W158" s="4"/>
      <c r="X158" s="4"/>
      <c r="Y158" s="4"/>
      <c r="Z158" s="4"/>
      <c r="AA158" s="4"/>
      <c r="AB158" s="4"/>
      <c r="AC158" s="4"/>
      <c r="AD158" s="4"/>
      <c r="AE158" s="4"/>
      <c r="AF158" s="4"/>
      <c r="AG158" s="4"/>
      <c r="AH158" s="4"/>
      <c r="AI158" s="4"/>
    </row>
    <row r="159" spans="1:36" ht="12.75" customHeight="1" x14ac:dyDescent="0.2">
      <c r="A159" s="43"/>
      <c r="B159" s="67"/>
      <c r="C159" s="68"/>
      <c r="D159" s="69"/>
      <c r="E159" s="70"/>
      <c r="F159" s="70"/>
      <c r="G159" s="71"/>
      <c r="H159" s="72"/>
      <c r="I159" s="72"/>
      <c r="J159" s="71"/>
      <c r="K159" s="71"/>
      <c r="L159" s="71"/>
      <c r="M159" s="71"/>
      <c r="N159" s="71"/>
      <c r="O159" s="71"/>
      <c r="P159" s="4"/>
      <c r="Q159" s="4"/>
      <c r="R159" s="4"/>
      <c r="S159" s="4"/>
      <c r="T159" s="4"/>
      <c r="U159" s="4"/>
      <c r="V159" s="4"/>
      <c r="W159" s="4"/>
      <c r="X159" s="4"/>
      <c r="Y159" s="4"/>
      <c r="Z159" s="4"/>
      <c r="AA159" s="4"/>
      <c r="AB159" s="4"/>
      <c r="AC159" s="4"/>
      <c r="AD159" s="4"/>
      <c r="AE159" s="4"/>
      <c r="AF159" s="4"/>
      <c r="AG159" s="4"/>
      <c r="AH159" s="4"/>
      <c r="AI159" s="4"/>
    </row>
    <row r="160" spans="1:36" ht="12.75" customHeight="1" x14ac:dyDescent="0.2">
      <c r="A160" s="43"/>
      <c r="B160" s="73"/>
      <c r="C160" s="74"/>
      <c r="D160" s="75"/>
      <c r="E160" s="240"/>
      <c r="F160" s="241"/>
      <c r="G160" s="241"/>
      <c r="H160" s="242"/>
      <c r="I160" s="76"/>
      <c r="J160" s="76"/>
      <c r="K160" s="76"/>
      <c r="L160" s="76"/>
      <c r="M160" s="77"/>
      <c r="N160" s="77"/>
      <c r="O160" s="77"/>
      <c r="P160" s="77"/>
      <c r="Q160" s="77"/>
      <c r="R160" s="77"/>
      <c r="S160" s="4"/>
      <c r="T160" s="4"/>
      <c r="U160" s="4"/>
      <c r="V160" s="4"/>
      <c r="W160" s="4"/>
      <c r="X160" s="4"/>
      <c r="Y160" s="4"/>
      <c r="Z160" s="4"/>
      <c r="AA160" s="4"/>
      <c r="AB160" s="4"/>
      <c r="AC160" s="4"/>
      <c r="AD160" s="4"/>
      <c r="AE160" s="4"/>
      <c r="AF160" s="4"/>
      <c r="AG160" s="4"/>
      <c r="AH160" s="4"/>
      <c r="AI160" s="4"/>
    </row>
    <row r="161" spans="1:35" ht="12.75" customHeight="1" x14ac:dyDescent="0.2">
      <c r="A161" s="43"/>
      <c r="B161" s="79"/>
      <c r="C161" s="80"/>
      <c r="D161" s="81"/>
      <c r="E161" s="243"/>
      <c r="F161" s="194"/>
      <c r="G161" s="194"/>
      <c r="H161" s="230"/>
      <c r="I161" s="82"/>
      <c r="J161" s="82"/>
      <c r="K161" s="82"/>
      <c r="L161" s="82"/>
      <c r="M161" s="83"/>
      <c r="N161" s="83"/>
      <c r="O161" s="83"/>
      <c r="P161" s="83"/>
      <c r="Q161" s="83"/>
      <c r="R161" s="83"/>
      <c r="S161" s="4"/>
      <c r="T161" s="4"/>
      <c r="U161" s="4"/>
      <c r="V161" s="4"/>
      <c r="W161" s="4"/>
      <c r="X161" s="4"/>
      <c r="Y161" s="4"/>
      <c r="Z161" s="4"/>
      <c r="AA161" s="4"/>
      <c r="AB161" s="4"/>
      <c r="AC161" s="4"/>
      <c r="AD161" s="4"/>
      <c r="AE161" s="4"/>
      <c r="AF161" s="4"/>
      <c r="AG161" s="4"/>
      <c r="AH161" s="4"/>
      <c r="AI161" s="4"/>
    </row>
    <row r="162" spans="1:35" ht="30" customHeight="1" x14ac:dyDescent="0.2">
      <c r="A162" s="43"/>
      <c r="B162" s="79"/>
      <c r="C162" s="80"/>
      <c r="D162" s="81"/>
      <c r="E162" s="82"/>
      <c r="F162" s="82"/>
      <c r="G162" s="82"/>
      <c r="H162" s="82"/>
      <c r="I162" s="82"/>
      <c r="J162" s="84"/>
      <c r="K162" s="84"/>
      <c r="L162" s="84"/>
      <c r="M162" s="84"/>
      <c r="N162" s="84"/>
      <c r="O162" s="84"/>
      <c r="P162" s="84"/>
      <c r="Q162" s="84"/>
      <c r="R162" s="84"/>
      <c r="S162" s="4"/>
      <c r="T162" s="4"/>
      <c r="U162" s="4"/>
      <c r="V162" s="4"/>
      <c r="W162" s="4"/>
      <c r="X162" s="4"/>
      <c r="Y162" s="4"/>
      <c r="Z162" s="4"/>
      <c r="AA162" s="4"/>
      <c r="AB162" s="4"/>
      <c r="AC162" s="4"/>
      <c r="AD162" s="4"/>
      <c r="AE162" s="4"/>
      <c r="AF162" s="4"/>
      <c r="AG162" s="4"/>
      <c r="AH162" s="4"/>
      <c r="AI162" s="4"/>
    </row>
    <row r="163" spans="1:35" ht="38.25" customHeight="1" x14ac:dyDescent="0.2">
      <c r="A163" s="43"/>
      <c r="B163" s="85"/>
      <c r="C163" s="231" t="s">
        <v>299</v>
      </c>
      <c r="D163" s="232"/>
      <c r="E163" s="239">
        <f>O12+O22+O82+O140+O150</f>
        <v>1</v>
      </c>
      <c r="F163" s="232"/>
      <c r="G163" s="82"/>
      <c r="H163" s="82"/>
      <c r="I163" s="82"/>
      <c r="J163" s="231" t="s">
        <v>300</v>
      </c>
      <c r="K163" s="237"/>
      <c r="L163" s="232"/>
      <c r="M163" s="84"/>
      <c r="N163" s="84"/>
      <c r="O163" s="248">
        <f>R150+R140+R82+R22+R12</f>
        <v>0.94646442911204165</v>
      </c>
      <c r="P163" s="249"/>
      <c r="Q163" s="84"/>
      <c r="R163" s="84"/>
      <c r="S163" s="4"/>
      <c r="T163" s="4"/>
      <c r="U163" s="4"/>
      <c r="V163" s="4"/>
      <c r="W163" s="4"/>
      <c r="X163" s="4"/>
      <c r="Y163" s="4"/>
      <c r="Z163" s="4"/>
      <c r="AA163" s="4"/>
      <c r="AB163" s="4"/>
      <c r="AC163" s="4"/>
      <c r="AD163" s="4"/>
      <c r="AE163" s="4"/>
      <c r="AF163" s="4"/>
      <c r="AG163" s="4"/>
      <c r="AH163" s="4"/>
      <c r="AI163" s="4"/>
    </row>
    <row r="164" spans="1:35" ht="60.75" customHeight="1" x14ac:dyDescent="0.2">
      <c r="A164" s="43"/>
      <c r="B164" s="85"/>
      <c r="C164" s="233"/>
      <c r="D164" s="234"/>
      <c r="E164" s="233"/>
      <c r="F164" s="234"/>
      <c r="G164" s="82"/>
      <c r="H164" s="82"/>
      <c r="I164" s="82"/>
      <c r="J164" s="233"/>
      <c r="K164" s="238"/>
      <c r="L164" s="234"/>
      <c r="M164" s="84"/>
      <c r="N164" s="84"/>
      <c r="O164" s="249"/>
      <c r="P164" s="249"/>
      <c r="Q164" s="84"/>
      <c r="R164" s="84"/>
      <c r="S164" s="4"/>
      <c r="T164" s="4"/>
      <c r="U164" s="4"/>
      <c r="V164" s="4"/>
      <c r="W164" s="4"/>
      <c r="X164" s="4"/>
      <c r="Y164" s="4"/>
      <c r="Z164" s="4"/>
      <c r="AA164" s="4"/>
      <c r="AB164" s="4"/>
      <c r="AC164" s="4"/>
      <c r="AD164" s="4"/>
      <c r="AE164" s="4"/>
      <c r="AF164" s="4"/>
      <c r="AG164" s="4"/>
      <c r="AH164" s="4"/>
      <c r="AI164" s="4"/>
    </row>
    <row r="165" spans="1:35" ht="25.5" customHeight="1" x14ac:dyDescent="0.2">
      <c r="A165" s="43"/>
      <c r="B165" s="86"/>
      <c r="C165" s="87"/>
      <c r="D165" s="227"/>
      <c r="E165" s="210"/>
      <c r="F165" s="228"/>
      <c r="G165" s="87"/>
      <c r="H165" s="87"/>
      <c r="I165" s="88"/>
      <c r="J165" s="88"/>
      <c r="K165" s="88"/>
      <c r="L165" s="88"/>
      <c r="M165" s="88"/>
      <c r="N165" s="88"/>
      <c r="O165" s="88"/>
      <c r="P165" s="88"/>
      <c r="Q165" s="88"/>
      <c r="R165" s="88"/>
      <c r="S165" s="4"/>
      <c r="T165" s="4"/>
      <c r="U165" s="4"/>
      <c r="V165" s="4"/>
      <c r="W165" s="4"/>
      <c r="X165" s="4"/>
      <c r="Y165" s="4"/>
      <c r="Z165" s="4"/>
      <c r="AA165" s="4"/>
      <c r="AB165" s="4"/>
      <c r="AC165" s="4"/>
      <c r="AD165" s="4"/>
      <c r="AE165" s="4"/>
      <c r="AF165" s="4"/>
      <c r="AG165" s="4"/>
      <c r="AH165" s="4"/>
      <c r="AI165" s="4"/>
    </row>
    <row r="166" spans="1:35" ht="12.75" customHeight="1" x14ac:dyDescent="0.2">
      <c r="A166" s="43"/>
      <c r="B166" s="89"/>
      <c r="C166" s="89"/>
      <c r="D166" s="229"/>
      <c r="E166" s="194"/>
      <c r="F166" s="230"/>
      <c r="G166" s="89"/>
      <c r="H166" s="89"/>
      <c r="I166" s="89"/>
      <c r="J166" s="235"/>
      <c r="K166" s="194"/>
      <c r="L166" s="194"/>
      <c r="M166" s="194"/>
      <c r="N166" s="194"/>
      <c r="O166" s="230"/>
      <c r="P166" s="90"/>
      <c r="Q166" s="43"/>
      <c r="R166" s="43"/>
      <c r="S166" s="4"/>
      <c r="T166" s="4"/>
      <c r="U166" s="4"/>
      <c r="V166" s="4"/>
      <c r="W166" s="4"/>
      <c r="X166" s="4"/>
      <c r="Y166" s="4"/>
      <c r="Z166" s="4"/>
      <c r="AA166" s="4"/>
      <c r="AB166" s="4"/>
      <c r="AC166" s="4"/>
      <c r="AD166" s="4"/>
      <c r="AE166" s="4"/>
      <c r="AF166" s="4"/>
      <c r="AG166" s="4"/>
      <c r="AH166" s="4"/>
      <c r="AI166" s="4"/>
    </row>
    <row r="167" spans="1:35" ht="12.75" customHeight="1" x14ac:dyDescent="0.2">
      <c r="A167" s="43"/>
      <c r="B167" s="89"/>
      <c r="C167" s="89"/>
      <c r="D167" s="89"/>
      <c r="E167" s="4"/>
      <c r="F167" s="4"/>
      <c r="G167" s="89"/>
      <c r="H167" s="89"/>
      <c r="I167" s="89"/>
      <c r="J167" s="4"/>
      <c r="K167" s="4"/>
      <c r="L167" s="4"/>
      <c r="M167" s="4"/>
      <c r="N167" s="4"/>
      <c r="O167" s="4"/>
      <c r="P167" s="90"/>
      <c r="Q167" s="43"/>
      <c r="R167" s="43"/>
      <c r="S167" s="4"/>
      <c r="T167" s="4"/>
      <c r="U167" s="4"/>
      <c r="V167" s="4"/>
      <c r="W167" s="4"/>
      <c r="X167" s="4"/>
      <c r="Y167" s="4"/>
      <c r="Z167" s="4"/>
      <c r="AA167" s="4"/>
      <c r="AB167" s="4"/>
      <c r="AC167" s="4"/>
      <c r="AD167" s="4"/>
      <c r="AE167" s="4"/>
      <c r="AF167" s="4"/>
      <c r="AG167" s="4"/>
      <c r="AH167" s="4"/>
      <c r="AI167" s="4"/>
    </row>
    <row r="168" spans="1:35" ht="24.75" customHeight="1" x14ac:dyDescent="0.2">
      <c r="A168" s="43"/>
      <c r="B168" s="236" t="s">
        <v>301</v>
      </c>
      <c r="C168" s="134"/>
      <c r="D168" s="134"/>
      <c r="E168" s="134"/>
      <c r="F168" s="134"/>
      <c r="G168" s="134"/>
      <c r="H168" s="135"/>
      <c r="I168" s="78"/>
      <c r="J168" s="78"/>
      <c r="K168" s="78"/>
      <c r="L168" s="78"/>
      <c r="M168" s="78"/>
      <c r="N168" s="78"/>
      <c r="O168" s="78"/>
      <c r="P168" s="90"/>
      <c r="Q168" s="43"/>
      <c r="R168" s="43"/>
      <c r="S168" s="4"/>
      <c r="T168" s="4"/>
      <c r="U168" s="4"/>
      <c r="V168" s="4"/>
      <c r="W168" s="4"/>
      <c r="X168" s="4"/>
      <c r="Y168" s="4"/>
      <c r="Z168" s="4"/>
      <c r="AA168" s="4"/>
      <c r="AB168" s="4"/>
      <c r="AC168" s="4"/>
      <c r="AD168" s="4"/>
      <c r="AE168" s="4"/>
      <c r="AF168" s="4"/>
      <c r="AG168" s="4"/>
      <c r="AH168" s="4"/>
      <c r="AI168" s="4"/>
    </row>
    <row r="169" spans="1:35" ht="24.75" customHeight="1" x14ac:dyDescent="0.2">
      <c r="A169" s="91"/>
      <c r="B169" s="92" t="s">
        <v>302</v>
      </c>
      <c r="C169" s="92" t="s">
        <v>28</v>
      </c>
      <c r="D169" s="92" t="s">
        <v>29</v>
      </c>
      <c r="E169" s="212" t="s">
        <v>303</v>
      </c>
      <c r="F169" s="134"/>
      <c r="G169" s="134"/>
      <c r="H169" s="135"/>
      <c r="I169" s="93"/>
      <c r="J169" s="94"/>
      <c r="K169" s="94"/>
      <c r="L169" s="94"/>
      <c r="M169" s="94"/>
      <c r="N169" s="94"/>
      <c r="O169" s="95"/>
      <c r="P169" s="96"/>
      <c r="Q169" s="91"/>
      <c r="R169" s="91"/>
      <c r="S169" s="93"/>
      <c r="T169" s="93"/>
      <c r="U169" s="93"/>
      <c r="V169" s="93"/>
      <c r="W169" s="93"/>
      <c r="X169" s="93"/>
      <c r="Y169" s="93"/>
      <c r="Z169" s="93"/>
      <c r="AA169" s="93"/>
      <c r="AB169" s="93"/>
      <c r="AC169" s="93"/>
      <c r="AD169" s="93"/>
      <c r="AE169" s="93"/>
      <c r="AF169" s="93"/>
      <c r="AG169" s="93"/>
      <c r="AH169" s="93"/>
      <c r="AI169" s="93"/>
    </row>
    <row r="170" spans="1:35" ht="54.75" customHeight="1" x14ac:dyDescent="0.2">
      <c r="A170" s="43"/>
      <c r="B170" s="97">
        <v>43646</v>
      </c>
      <c r="C170" s="33" t="s">
        <v>88</v>
      </c>
      <c r="D170" s="33" t="s">
        <v>89</v>
      </c>
      <c r="E170" s="226" t="s">
        <v>304</v>
      </c>
      <c r="F170" s="134"/>
      <c r="G170" s="134"/>
      <c r="H170" s="135"/>
      <c r="I170" s="4"/>
      <c r="J170" s="98"/>
      <c r="K170" s="98"/>
      <c r="L170" s="98"/>
      <c r="M170" s="98"/>
      <c r="N170" s="98"/>
      <c r="O170" s="98"/>
      <c r="P170" s="90"/>
      <c r="Q170" s="43"/>
      <c r="R170" s="43"/>
      <c r="S170" s="4"/>
      <c r="T170" s="4"/>
      <c r="U170" s="4"/>
      <c r="V170" s="4"/>
      <c r="W170" s="4"/>
      <c r="X170" s="4"/>
      <c r="Y170" s="4"/>
      <c r="Z170" s="4"/>
      <c r="AA170" s="4"/>
      <c r="AB170" s="4"/>
      <c r="AC170" s="4"/>
      <c r="AD170" s="4"/>
      <c r="AE170" s="4"/>
      <c r="AF170" s="4"/>
      <c r="AG170" s="4"/>
      <c r="AH170" s="4"/>
      <c r="AI170" s="4"/>
    </row>
    <row r="171" spans="1:35" ht="54.75" customHeight="1" x14ac:dyDescent="0.2">
      <c r="A171" s="43"/>
      <c r="B171" s="97">
        <v>43646</v>
      </c>
      <c r="C171" s="33" t="s">
        <v>120</v>
      </c>
      <c r="D171" s="33" t="s">
        <v>121</v>
      </c>
      <c r="E171" s="226" t="s">
        <v>305</v>
      </c>
      <c r="F171" s="134"/>
      <c r="G171" s="134"/>
      <c r="H171" s="135"/>
      <c r="I171" s="43"/>
      <c r="J171" s="90"/>
      <c r="K171" s="90"/>
      <c r="L171" s="90"/>
      <c r="M171" s="90"/>
      <c r="N171" s="90"/>
      <c r="O171" s="90"/>
      <c r="P171" s="90"/>
      <c r="Q171" s="43"/>
      <c r="R171" s="43"/>
      <c r="S171" s="4"/>
      <c r="T171" s="4"/>
      <c r="U171" s="4"/>
      <c r="V171" s="4"/>
      <c r="W171" s="4"/>
      <c r="X171" s="4"/>
      <c r="Y171" s="4"/>
      <c r="Z171" s="4"/>
      <c r="AA171" s="4"/>
      <c r="AB171" s="4"/>
      <c r="AC171" s="4"/>
      <c r="AD171" s="4"/>
      <c r="AE171" s="4"/>
      <c r="AF171" s="4"/>
      <c r="AG171" s="4"/>
      <c r="AH171" s="4"/>
      <c r="AI171" s="4"/>
    </row>
    <row r="172" spans="1:35" ht="54.75" customHeight="1" x14ac:dyDescent="0.2">
      <c r="A172" s="43"/>
      <c r="B172" s="97">
        <v>43646</v>
      </c>
      <c r="C172" s="33" t="s">
        <v>127</v>
      </c>
      <c r="D172" s="33" t="s">
        <v>128</v>
      </c>
      <c r="E172" s="226" t="s">
        <v>306</v>
      </c>
      <c r="F172" s="134"/>
      <c r="G172" s="134"/>
      <c r="H172" s="135"/>
      <c r="I172" s="43"/>
      <c r="J172" s="90"/>
      <c r="K172" s="90"/>
      <c r="L172" s="90"/>
      <c r="M172" s="90"/>
      <c r="N172" s="90"/>
      <c r="O172" s="90"/>
      <c r="P172" s="90"/>
      <c r="Q172" s="43"/>
      <c r="R172" s="43"/>
      <c r="S172" s="4"/>
      <c r="T172" s="4"/>
      <c r="U172" s="4"/>
      <c r="V172" s="4"/>
      <c r="W172" s="4"/>
      <c r="X172" s="4"/>
      <c r="Y172" s="4"/>
      <c r="Z172" s="4"/>
      <c r="AA172" s="4"/>
      <c r="AB172" s="4"/>
      <c r="AC172" s="4"/>
      <c r="AD172" s="4"/>
      <c r="AE172" s="4"/>
      <c r="AF172" s="4"/>
      <c r="AG172" s="4"/>
      <c r="AH172" s="4"/>
      <c r="AI172" s="4"/>
    </row>
    <row r="173" spans="1:35" ht="103.5" customHeight="1" x14ac:dyDescent="0.2">
      <c r="A173" s="43"/>
      <c r="B173" s="97">
        <v>43646</v>
      </c>
      <c r="C173" s="33" t="s">
        <v>130</v>
      </c>
      <c r="D173" s="33" t="s">
        <v>131</v>
      </c>
      <c r="E173" s="226" t="s">
        <v>307</v>
      </c>
      <c r="F173" s="134"/>
      <c r="G173" s="134"/>
      <c r="H173" s="135"/>
      <c r="I173" s="43"/>
      <c r="J173" s="90"/>
      <c r="K173" s="90"/>
      <c r="L173" s="90"/>
      <c r="M173" s="90"/>
      <c r="N173" s="90"/>
      <c r="O173" s="90"/>
      <c r="P173" s="90"/>
      <c r="Q173" s="43"/>
      <c r="R173" s="43"/>
      <c r="S173" s="4"/>
      <c r="T173" s="4"/>
      <c r="U173" s="4"/>
      <c r="V173" s="4"/>
      <c r="W173" s="4"/>
      <c r="X173" s="4"/>
      <c r="Y173" s="4"/>
      <c r="Z173" s="4"/>
      <c r="AA173" s="4"/>
      <c r="AB173" s="4"/>
      <c r="AC173" s="4"/>
      <c r="AD173" s="4"/>
      <c r="AE173" s="4"/>
      <c r="AF173" s="4"/>
      <c r="AG173" s="4"/>
      <c r="AH173" s="4"/>
      <c r="AI173" s="4"/>
    </row>
    <row r="174" spans="1:35" ht="59.25" customHeight="1" x14ac:dyDescent="0.2">
      <c r="A174" s="43"/>
      <c r="B174" s="97">
        <v>43646</v>
      </c>
      <c r="C174" s="33" t="s">
        <v>137</v>
      </c>
      <c r="D174" s="33" t="s">
        <v>138</v>
      </c>
      <c r="E174" s="226" t="s">
        <v>308</v>
      </c>
      <c r="F174" s="134"/>
      <c r="G174" s="134"/>
      <c r="H174" s="135"/>
      <c r="I174" s="43"/>
      <c r="J174" s="90"/>
      <c r="K174" s="90"/>
      <c r="L174" s="90"/>
      <c r="M174" s="90"/>
      <c r="N174" s="90"/>
      <c r="O174" s="90"/>
      <c r="P174" s="90"/>
      <c r="Q174" s="43"/>
      <c r="R174" s="43"/>
      <c r="S174" s="4"/>
      <c r="T174" s="4"/>
      <c r="U174" s="4"/>
      <c r="V174" s="4"/>
      <c r="W174" s="4"/>
      <c r="X174" s="4"/>
      <c r="Y174" s="4"/>
      <c r="Z174" s="4"/>
      <c r="AA174" s="4"/>
      <c r="AB174" s="4"/>
      <c r="AC174" s="4"/>
      <c r="AD174" s="4"/>
      <c r="AE174" s="4"/>
      <c r="AF174" s="4"/>
      <c r="AG174" s="4"/>
      <c r="AH174" s="4"/>
      <c r="AI174" s="4"/>
    </row>
    <row r="175" spans="1:35" ht="87.75" customHeight="1" x14ac:dyDescent="0.2">
      <c r="A175" s="43"/>
      <c r="B175" s="97">
        <v>43646</v>
      </c>
      <c r="C175" s="33" t="s">
        <v>156</v>
      </c>
      <c r="D175" s="33" t="s">
        <v>157</v>
      </c>
      <c r="E175" s="226" t="s">
        <v>309</v>
      </c>
      <c r="F175" s="134"/>
      <c r="G175" s="134"/>
      <c r="H175" s="135"/>
      <c r="I175" s="43"/>
      <c r="J175" s="90"/>
      <c r="K175" s="90"/>
      <c r="L175" s="90"/>
      <c r="M175" s="90"/>
      <c r="N175" s="90"/>
      <c r="O175" s="90"/>
      <c r="P175" s="90"/>
      <c r="Q175" s="43"/>
      <c r="R175" s="43"/>
      <c r="S175" s="4"/>
      <c r="T175" s="4"/>
      <c r="U175" s="4"/>
      <c r="V175" s="4"/>
      <c r="W175" s="4"/>
      <c r="X175" s="4"/>
      <c r="Y175" s="4"/>
      <c r="Z175" s="4"/>
      <c r="AA175" s="4"/>
      <c r="AB175" s="4"/>
      <c r="AC175" s="4"/>
      <c r="AD175" s="4"/>
      <c r="AE175" s="4"/>
      <c r="AF175" s="4"/>
      <c r="AG175" s="4"/>
      <c r="AH175" s="4"/>
      <c r="AI175" s="4"/>
    </row>
    <row r="176" spans="1:35" ht="62.25" customHeight="1" x14ac:dyDescent="0.2">
      <c r="A176" s="43"/>
      <c r="B176" s="97">
        <v>43646</v>
      </c>
      <c r="C176" s="33" t="s">
        <v>194</v>
      </c>
      <c r="D176" s="33" t="s">
        <v>195</v>
      </c>
      <c r="E176" s="226" t="s">
        <v>310</v>
      </c>
      <c r="F176" s="134"/>
      <c r="G176" s="134"/>
      <c r="H176" s="135"/>
      <c r="I176" s="43"/>
      <c r="J176" s="90"/>
      <c r="K176" s="90"/>
      <c r="L176" s="90"/>
      <c r="M176" s="90"/>
      <c r="N176" s="90"/>
      <c r="O176" s="90"/>
      <c r="P176" s="90"/>
      <c r="Q176" s="43"/>
      <c r="R176" s="43"/>
      <c r="S176" s="4"/>
      <c r="T176" s="4"/>
      <c r="U176" s="4"/>
      <c r="V176" s="4"/>
      <c r="W176" s="4"/>
      <c r="X176" s="4"/>
      <c r="Y176" s="4"/>
      <c r="Z176" s="4"/>
      <c r="AA176" s="4"/>
      <c r="AB176" s="4"/>
      <c r="AC176" s="4"/>
      <c r="AD176" s="4"/>
      <c r="AE176" s="4"/>
      <c r="AF176" s="4"/>
      <c r="AG176" s="4"/>
      <c r="AH176" s="4"/>
      <c r="AI176" s="4"/>
    </row>
    <row r="177" spans="1:35" ht="54.75" customHeight="1" x14ac:dyDescent="0.2">
      <c r="A177" s="43"/>
      <c r="B177" s="97">
        <v>43646</v>
      </c>
      <c r="C177" s="33" t="s">
        <v>210</v>
      </c>
      <c r="D177" s="33" t="s">
        <v>211</v>
      </c>
      <c r="E177" s="226" t="s">
        <v>310</v>
      </c>
      <c r="F177" s="134"/>
      <c r="G177" s="134"/>
      <c r="H177" s="135"/>
      <c r="I177" s="43"/>
      <c r="J177" s="90"/>
      <c r="K177" s="90"/>
      <c r="L177" s="90"/>
      <c r="M177" s="90"/>
      <c r="N177" s="90"/>
      <c r="O177" s="90"/>
      <c r="P177" s="90"/>
      <c r="Q177" s="43"/>
      <c r="R177" s="43"/>
      <c r="S177" s="4"/>
      <c r="T177" s="4"/>
      <c r="U177" s="4"/>
      <c r="V177" s="4"/>
      <c r="W177" s="4"/>
      <c r="X177" s="4"/>
      <c r="Y177" s="4"/>
      <c r="Z177" s="4"/>
      <c r="AA177" s="4"/>
      <c r="AB177" s="4"/>
      <c r="AC177" s="4"/>
      <c r="AD177" s="4"/>
      <c r="AE177" s="4"/>
      <c r="AF177" s="4"/>
      <c r="AG177" s="4"/>
      <c r="AH177" s="4"/>
      <c r="AI177" s="4"/>
    </row>
    <row r="178" spans="1:35" ht="51" customHeight="1" x14ac:dyDescent="0.2">
      <c r="A178" s="43"/>
      <c r="B178" s="97">
        <v>43646</v>
      </c>
      <c r="C178" s="33" t="s">
        <v>212</v>
      </c>
      <c r="D178" s="33" t="s">
        <v>213</v>
      </c>
      <c r="E178" s="226" t="s">
        <v>310</v>
      </c>
      <c r="F178" s="134"/>
      <c r="G178" s="134"/>
      <c r="H178" s="135"/>
      <c r="I178" s="43"/>
      <c r="J178" s="90"/>
      <c r="K178" s="90"/>
      <c r="L178" s="90"/>
      <c r="M178" s="90"/>
      <c r="N178" s="90"/>
      <c r="O178" s="90"/>
      <c r="P178" s="90"/>
      <c r="Q178" s="43"/>
      <c r="R178" s="43"/>
      <c r="S178" s="4"/>
      <c r="T178" s="4"/>
      <c r="U178" s="4"/>
      <c r="V178" s="4"/>
      <c r="W178" s="4"/>
      <c r="X178" s="4"/>
      <c r="Y178" s="4"/>
      <c r="Z178" s="4"/>
      <c r="AA178" s="4"/>
      <c r="AB178" s="4"/>
      <c r="AC178" s="4"/>
      <c r="AD178" s="4"/>
      <c r="AE178" s="4"/>
      <c r="AF178" s="4"/>
      <c r="AG178" s="4"/>
      <c r="AH178" s="4"/>
      <c r="AI178" s="4"/>
    </row>
    <row r="179" spans="1:35" ht="62.25" customHeight="1" x14ac:dyDescent="0.2">
      <c r="A179" s="43"/>
      <c r="B179" s="97">
        <v>43646</v>
      </c>
      <c r="C179" s="33" t="s">
        <v>214</v>
      </c>
      <c r="D179" s="33" t="s">
        <v>215</v>
      </c>
      <c r="E179" s="226" t="s">
        <v>310</v>
      </c>
      <c r="F179" s="134"/>
      <c r="G179" s="134"/>
      <c r="H179" s="135"/>
      <c r="I179" s="43"/>
      <c r="J179" s="90"/>
      <c r="K179" s="90"/>
      <c r="L179" s="90"/>
      <c r="M179" s="90"/>
      <c r="N179" s="90"/>
      <c r="O179" s="90"/>
      <c r="P179" s="90"/>
      <c r="Q179" s="43"/>
      <c r="R179" s="43"/>
      <c r="S179" s="4"/>
      <c r="T179" s="4"/>
      <c r="U179" s="4"/>
      <c r="V179" s="4"/>
      <c r="W179" s="4"/>
      <c r="X179" s="4"/>
      <c r="Y179" s="4"/>
      <c r="Z179" s="4"/>
      <c r="AA179" s="4"/>
      <c r="AB179" s="4"/>
      <c r="AC179" s="4"/>
      <c r="AD179" s="4"/>
      <c r="AE179" s="4"/>
      <c r="AF179" s="4"/>
      <c r="AG179" s="4"/>
      <c r="AH179" s="4"/>
      <c r="AI179" s="4"/>
    </row>
    <row r="180" spans="1:35" ht="56.25" customHeight="1" x14ac:dyDescent="0.2">
      <c r="A180" s="43"/>
      <c r="B180" s="97">
        <v>43646</v>
      </c>
      <c r="C180" s="33" t="s">
        <v>216</v>
      </c>
      <c r="D180" s="33" t="s">
        <v>217</v>
      </c>
      <c r="E180" s="226" t="s">
        <v>311</v>
      </c>
      <c r="F180" s="134"/>
      <c r="G180" s="134"/>
      <c r="H180" s="135"/>
      <c r="I180" s="43"/>
      <c r="J180" s="90"/>
      <c r="K180" s="90"/>
      <c r="L180" s="90"/>
      <c r="M180" s="90"/>
      <c r="N180" s="90"/>
      <c r="O180" s="90"/>
      <c r="P180" s="90"/>
      <c r="Q180" s="43"/>
      <c r="R180" s="43"/>
      <c r="S180" s="4"/>
      <c r="T180" s="4"/>
      <c r="U180" s="4"/>
      <c r="V180" s="4"/>
      <c r="W180" s="4"/>
      <c r="X180" s="4"/>
      <c r="Y180" s="4"/>
      <c r="Z180" s="4"/>
      <c r="AA180" s="4"/>
      <c r="AB180" s="4"/>
      <c r="AC180" s="4"/>
      <c r="AD180" s="4"/>
      <c r="AE180" s="4"/>
      <c r="AF180" s="4"/>
      <c r="AG180" s="4"/>
      <c r="AH180" s="4"/>
      <c r="AI180" s="4"/>
    </row>
    <row r="181" spans="1:35" ht="72" customHeight="1" x14ac:dyDescent="0.2">
      <c r="A181" s="43"/>
      <c r="B181" s="97">
        <v>43646</v>
      </c>
      <c r="C181" s="33" t="s">
        <v>219</v>
      </c>
      <c r="D181" s="33" t="s">
        <v>220</v>
      </c>
      <c r="E181" s="226" t="s">
        <v>311</v>
      </c>
      <c r="F181" s="134"/>
      <c r="G181" s="134"/>
      <c r="H181" s="135"/>
      <c r="I181" s="43"/>
      <c r="J181" s="90"/>
      <c r="K181" s="90"/>
      <c r="L181" s="90"/>
      <c r="M181" s="90"/>
      <c r="N181" s="90"/>
      <c r="O181" s="90"/>
      <c r="P181" s="90"/>
      <c r="Q181" s="43"/>
      <c r="R181" s="43"/>
      <c r="S181" s="4"/>
      <c r="T181" s="4"/>
      <c r="U181" s="4"/>
      <c r="V181" s="4"/>
      <c r="W181" s="4"/>
      <c r="X181" s="4"/>
      <c r="Y181" s="4"/>
      <c r="Z181" s="4"/>
      <c r="AA181" s="4"/>
      <c r="AB181" s="4"/>
      <c r="AC181" s="4"/>
      <c r="AD181" s="4"/>
      <c r="AE181" s="4"/>
      <c r="AF181" s="4"/>
      <c r="AG181" s="4"/>
      <c r="AH181" s="4"/>
      <c r="AI181" s="4"/>
    </row>
    <row r="182" spans="1:35" ht="69.75" customHeight="1" x14ac:dyDescent="0.2">
      <c r="A182" s="43"/>
      <c r="B182" s="97">
        <v>43646</v>
      </c>
      <c r="C182" s="33" t="s">
        <v>222</v>
      </c>
      <c r="D182" s="33" t="s">
        <v>223</v>
      </c>
      <c r="E182" s="226" t="s">
        <v>312</v>
      </c>
      <c r="F182" s="134"/>
      <c r="G182" s="134"/>
      <c r="H182" s="135"/>
      <c r="I182" s="43"/>
      <c r="J182" s="90"/>
      <c r="K182" s="90"/>
      <c r="L182" s="90"/>
      <c r="M182" s="90"/>
      <c r="N182" s="90"/>
      <c r="O182" s="90"/>
      <c r="P182" s="90"/>
      <c r="Q182" s="43"/>
      <c r="R182" s="43"/>
      <c r="S182" s="4"/>
      <c r="T182" s="4"/>
      <c r="U182" s="4"/>
      <c r="V182" s="4"/>
      <c r="W182" s="4"/>
      <c r="X182" s="4"/>
      <c r="Y182" s="4"/>
      <c r="Z182" s="4"/>
      <c r="AA182" s="4"/>
      <c r="AB182" s="4"/>
      <c r="AC182" s="4"/>
      <c r="AD182" s="4"/>
      <c r="AE182" s="4"/>
      <c r="AF182" s="4"/>
      <c r="AG182" s="4"/>
      <c r="AH182" s="4"/>
      <c r="AI182" s="4"/>
    </row>
    <row r="183" spans="1:35" ht="48.75" customHeight="1" x14ac:dyDescent="0.2">
      <c r="A183" s="43"/>
      <c r="B183" s="97">
        <v>43646</v>
      </c>
      <c r="C183" s="33" t="s">
        <v>266</v>
      </c>
      <c r="D183" s="33" t="s">
        <v>267</v>
      </c>
      <c r="E183" s="226" t="s">
        <v>308</v>
      </c>
      <c r="F183" s="134"/>
      <c r="G183" s="134"/>
      <c r="H183" s="135"/>
      <c r="I183" s="43"/>
      <c r="J183" s="90"/>
      <c r="K183" s="90"/>
      <c r="L183" s="90"/>
      <c r="M183" s="90"/>
      <c r="N183" s="90"/>
      <c r="O183" s="90"/>
      <c r="P183" s="90"/>
      <c r="Q183" s="43"/>
      <c r="R183" s="43"/>
      <c r="S183" s="4"/>
      <c r="T183" s="4"/>
      <c r="U183" s="4"/>
      <c r="V183" s="4"/>
      <c r="W183" s="4"/>
      <c r="X183" s="4"/>
      <c r="Y183" s="4"/>
      <c r="Z183" s="4"/>
      <c r="AA183" s="4"/>
      <c r="AB183" s="4"/>
      <c r="AC183" s="4"/>
      <c r="AD183" s="4"/>
      <c r="AE183" s="4"/>
      <c r="AF183" s="4"/>
      <c r="AG183" s="4"/>
      <c r="AH183" s="4"/>
      <c r="AI183" s="4"/>
    </row>
    <row r="184" spans="1:35" ht="48.75" customHeight="1" x14ac:dyDescent="0.2">
      <c r="A184" s="43"/>
      <c r="B184" s="97">
        <v>43646</v>
      </c>
      <c r="C184" s="33" t="s">
        <v>283</v>
      </c>
      <c r="D184" s="33" t="s">
        <v>284</v>
      </c>
      <c r="E184" s="226" t="s">
        <v>313</v>
      </c>
      <c r="F184" s="134"/>
      <c r="G184" s="134"/>
      <c r="H184" s="135"/>
      <c r="I184" s="43"/>
      <c r="J184" s="90"/>
      <c r="K184" s="90"/>
      <c r="L184" s="90"/>
      <c r="M184" s="90"/>
      <c r="N184" s="90"/>
      <c r="O184" s="90"/>
      <c r="P184" s="90"/>
      <c r="Q184" s="43"/>
      <c r="R184" s="43"/>
      <c r="S184" s="4"/>
      <c r="T184" s="4"/>
      <c r="U184" s="4"/>
      <c r="V184" s="4"/>
      <c r="W184" s="4"/>
      <c r="X184" s="4"/>
      <c r="Y184" s="4"/>
      <c r="Z184" s="4"/>
      <c r="AA184" s="4"/>
      <c r="AB184" s="4"/>
      <c r="AC184" s="4"/>
      <c r="AD184" s="4"/>
      <c r="AE184" s="4"/>
      <c r="AF184" s="4"/>
      <c r="AG184" s="4"/>
      <c r="AH184" s="4"/>
      <c r="AI184" s="4"/>
    </row>
    <row r="185" spans="1:35" ht="62.25" customHeight="1" x14ac:dyDescent="0.2">
      <c r="A185" s="43"/>
      <c r="B185" s="97">
        <v>43753</v>
      </c>
      <c r="C185" s="33" t="s">
        <v>165</v>
      </c>
      <c r="D185" s="33" t="s">
        <v>314</v>
      </c>
      <c r="E185" s="226" t="s">
        <v>315</v>
      </c>
      <c r="F185" s="134"/>
      <c r="G185" s="134"/>
      <c r="H185" s="135"/>
      <c r="I185" s="43"/>
      <c r="J185" s="90"/>
      <c r="K185" s="90"/>
      <c r="L185" s="90"/>
      <c r="M185" s="90"/>
      <c r="N185" s="90"/>
      <c r="O185" s="90"/>
      <c r="P185" s="90"/>
      <c r="Q185" s="43"/>
      <c r="R185" s="43"/>
      <c r="S185" s="4"/>
      <c r="T185" s="4"/>
      <c r="U185" s="4"/>
      <c r="V185" s="4"/>
      <c r="W185" s="4"/>
      <c r="X185" s="4"/>
      <c r="Y185" s="4"/>
      <c r="Z185" s="4"/>
      <c r="AA185" s="4"/>
      <c r="AB185" s="4"/>
      <c r="AC185" s="4"/>
      <c r="AD185" s="4"/>
      <c r="AE185" s="4"/>
      <c r="AF185" s="4"/>
      <c r="AG185" s="4"/>
      <c r="AH185" s="4"/>
      <c r="AI185" s="4"/>
    </row>
    <row r="186" spans="1:35" ht="33.75" customHeight="1" x14ac:dyDescent="0.2">
      <c r="A186" s="43"/>
      <c r="B186" s="97">
        <v>43753</v>
      </c>
      <c r="C186" s="33" t="s">
        <v>263</v>
      </c>
      <c r="D186" s="33" t="s">
        <v>264</v>
      </c>
      <c r="E186" s="226" t="s">
        <v>316</v>
      </c>
      <c r="F186" s="134"/>
      <c r="G186" s="134"/>
      <c r="H186" s="135"/>
      <c r="I186" s="43"/>
      <c r="J186" s="90"/>
      <c r="K186" s="90"/>
      <c r="L186" s="90"/>
      <c r="M186" s="90"/>
      <c r="N186" s="90"/>
      <c r="O186" s="90"/>
      <c r="P186" s="90"/>
      <c r="Q186" s="43"/>
      <c r="R186" s="43"/>
      <c r="S186" s="4"/>
      <c r="T186" s="4"/>
      <c r="U186" s="4"/>
      <c r="V186" s="4"/>
      <c r="W186" s="4"/>
      <c r="X186" s="4"/>
      <c r="Y186" s="4"/>
      <c r="Z186" s="4"/>
      <c r="AA186" s="4"/>
      <c r="AB186" s="4"/>
      <c r="AC186" s="4"/>
      <c r="AD186" s="4"/>
      <c r="AE186" s="4"/>
      <c r="AF186" s="4"/>
      <c r="AG186" s="4"/>
      <c r="AH186" s="4"/>
      <c r="AI186" s="4"/>
    </row>
    <row r="187" spans="1:35" ht="12.75" hidden="1" customHeight="1" x14ac:dyDescent="0.2">
      <c r="A187" s="43"/>
      <c r="B187" s="33"/>
      <c r="C187" s="33"/>
      <c r="D187" s="33"/>
      <c r="E187" s="226"/>
      <c r="F187" s="134"/>
      <c r="G187" s="134"/>
      <c r="H187" s="135"/>
      <c r="I187" s="43"/>
      <c r="J187" s="90"/>
      <c r="K187" s="90"/>
      <c r="L187" s="90"/>
      <c r="M187" s="90"/>
      <c r="N187" s="90"/>
      <c r="O187" s="90"/>
      <c r="P187" s="90"/>
      <c r="Q187" s="43"/>
      <c r="R187" s="43"/>
      <c r="S187" s="4"/>
      <c r="T187" s="4"/>
      <c r="U187" s="4"/>
      <c r="V187" s="4"/>
      <c r="W187" s="4"/>
      <c r="X187" s="4"/>
      <c r="Y187" s="4"/>
      <c r="Z187" s="4"/>
      <c r="AA187" s="4"/>
      <c r="AB187" s="4"/>
      <c r="AC187" s="4"/>
      <c r="AD187" s="4"/>
      <c r="AE187" s="4"/>
      <c r="AF187" s="4"/>
      <c r="AG187" s="4"/>
      <c r="AH187" s="4"/>
      <c r="AI187" s="4"/>
    </row>
    <row r="188" spans="1:35" ht="12.75" hidden="1" customHeight="1" x14ac:dyDescent="0.2">
      <c r="A188" s="43"/>
      <c r="B188" s="33"/>
      <c r="C188" s="33"/>
      <c r="D188" s="33"/>
      <c r="E188" s="226"/>
      <c r="F188" s="134"/>
      <c r="G188" s="134"/>
      <c r="H188" s="135"/>
      <c r="I188" s="43"/>
      <c r="J188" s="90"/>
      <c r="K188" s="90"/>
      <c r="L188" s="90"/>
      <c r="M188" s="90"/>
      <c r="N188" s="90"/>
      <c r="O188" s="90"/>
      <c r="P188" s="90"/>
      <c r="Q188" s="43"/>
      <c r="R188" s="43"/>
      <c r="S188" s="4"/>
      <c r="T188" s="4"/>
      <c r="U188" s="4"/>
      <c r="V188" s="4"/>
      <c r="W188" s="4"/>
      <c r="X188" s="4"/>
      <c r="Y188" s="4"/>
      <c r="Z188" s="4"/>
      <c r="AA188" s="4"/>
      <c r="AB188" s="4"/>
      <c r="AC188" s="4"/>
      <c r="AD188" s="4"/>
      <c r="AE188" s="4"/>
      <c r="AF188" s="4"/>
      <c r="AG188" s="4"/>
      <c r="AH188" s="4"/>
      <c r="AI188" s="4"/>
    </row>
    <row r="189" spans="1:35" ht="12.75" hidden="1" customHeight="1" x14ac:dyDescent="0.2">
      <c r="A189" s="43"/>
      <c r="B189" s="33"/>
      <c r="C189" s="33"/>
      <c r="D189" s="33"/>
      <c r="E189" s="226"/>
      <c r="F189" s="134"/>
      <c r="G189" s="134"/>
      <c r="H189" s="135"/>
      <c r="I189" s="43"/>
      <c r="J189" s="90"/>
      <c r="K189" s="90"/>
      <c r="L189" s="90"/>
      <c r="M189" s="90"/>
      <c r="N189" s="90"/>
      <c r="O189" s="90"/>
      <c r="P189" s="90"/>
      <c r="Q189" s="43"/>
      <c r="R189" s="43"/>
      <c r="S189" s="4"/>
      <c r="T189" s="4"/>
      <c r="U189" s="4"/>
      <c r="V189" s="4"/>
      <c r="W189" s="4"/>
      <c r="X189" s="4"/>
      <c r="Y189" s="4"/>
      <c r="Z189" s="4"/>
      <c r="AA189" s="4"/>
      <c r="AB189" s="4"/>
      <c r="AC189" s="4"/>
      <c r="AD189" s="4"/>
      <c r="AE189" s="4"/>
      <c r="AF189" s="4"/>
      <c r="AG189" s="4"/>
      <c r="AH189" s="4"/>
      <c r="AI189" s="4"/>
    </row>
    <row r="190" spans="1:35" ht="12.75" hidden="1" customHeight="1" x14ac:dyDescent="0.2">
      <c r="A190" s="43"/>
      <c r="B190" s="33"/>
      <c r="C190" s="33"/>
      <c r="D190" s="33"/>
      <c r="E190" s="226"/>
      <c r="F190" s="134"/>
      <c r="G190" s="134"/>
      <c r="H190" s="135"/>
      <c r="I190" s="43"/>
      <c r="J190" s="90"/>
      <c r="K190" s="90"/>
      <c r="L190" s="90"/>
      <c r="M190" s="90"/>
      <c r="N190" s="90"/>
      <c r="O190" s="90"/>
      <c r="P190" s="90"/>
      <c r="Q190" s="43"/>
      <c r="R190" s="43"/>
      <c r="S190" s="4"/>
      <c r="T190" s="4"/>
      <c r="U190" s="4"/>
      <c r="V190" s="4"/>
      <c r="W190" s="4"/>
      <c r="X190" s="4"/>
      <c r="Y190" s="4"/>
      <c r="Z190" s="4"/>
      <c r="AA190" s="4"/>
      <c r="AB190" s="4"/>
      <c r="AC190" s="4"/>
      <c r="AD190" s="4"/>
      <c r="AE190" s="4"/>
      <c r="AF190" s="4"/>
      <c r="AG190" s="4"/>
      <c r="AH190" s="4"/>
      <c r="AI190" s="4"/>
    </row>
    <row r="191" spans="1:35" ht="12.75" hidden="1" customHeight="1" x14ac:dyDescent="0.2">
      <c r="A191" s="43"/>
      <c r="B191" s="33"/>
      <c r="C191" s="33"/>
      <c r="D191" s="33"/>
      <c r="E191" s="226"/>
      <c r="F191" s="134"/>
      <c r="G191" s="134"/>
      <c r="H191" s="135"/>
      <c r="I191" s="43"/>
      <c r="J191" s="90"/>
      <c r="K191" s="90"/>
      <c r="L191" s="90"/>
      <c r="M191" s="90"/>
      <c r="N191" s="90"/>
      <c r="O191" s="90"/>
      <c r="P191" s="90"/>
      <c r="Q191" s="43"/>
      <c r="R191" s="43"/>
      <c r="S191" s="4"/>
      <c r="T191" s="4"/>
      <c r="U191" s="4"/>
      <c r="V191" s="4"/>
      <c r="W191" s="4"/>
      <c r="X191" s="4"/>
      <c r="Y191" s="4"/>
      <c r="Z191" s="4"/>
      <c r="AA191" s="4"/>
      <c r="AB191" s="4"/>
      <c r="AC191" s="4"/>
      <c r="AD191" s="4"/>
      <c r="AE191" s="4"/>
      <c r="AF191" s="4"/>
      <c r="AG191" s="4"/>
      <c r="AH191" s="4"/>
      <c r="AI191" s="4"/>
    </row>
    <row r="192" spans="1:35" ht="12.75" hidden="1" customHeight="1" x14ac:dyDescent="0.2">
      <c r="A192" s="43"/>
      <c r="B192" s="33"/>
      <c r="C192" s="33"/>
      <c r="D192" s="33"/>
      <c r="E192" s="226"/>
      <c r="F192" s="134"/>
      <c r="G192" s="134"/>
      <c r="H192" s="135"/>
      <c r="I192" s="43"/>
      <c r="J192" s="90"/>
      <c r="K192" s="90"/>
      <c r="L192" s="90"/>
      <c r="M192" s="90"/>
      <c r="N192" s="90"/>
      <c r="O192" s="90"/>
      <c r="P192" s="90"/>
      <c r="Q192" s="43"/>
      <c r="R192" s="43"/>
      <c r="S192" s="4"/>
      <c r="T192" s="4"/>
      <c r="U192" s="4"/>
      <c r="V192" s="4"/>
      <c r="W192" s="4"/>
      <c r="X192" s="4"/>
      <c r="Y192" s="4"/>
      <c r="Z192" s="4"/>
      <c r="AA192" s="4"/>
      <c r="AB192" s="4"/>
      <c r="AC192" s="4"/>
      <c r="AD192" s="4"/>
      <c r="AE192" s="4"/>
      <c r="AF192" s="4"/>
      <c r="AG192" s="4"/>
      <c r="AH192" s="4"/>
      <c r="AI192" s="4"/>
    </row>
    <row r="193" spans="1:35" ht="12.75" hidden="1" customHeight="1" x14ac:dyDescent="0.2">
      <c r="A193" s="43"/>
      <c r="B193" s="33"/>
      <c r="C193" s="33"/>
      <c r="D193" s="33"/>
      <c r="E193" s="226"/>
      <c r="F193" s="134"/>
      <c r="G193" s="134"/>
      <c r="H193" s="135"/>
      <c r="I193" s="43"/>
      <c r="J193" s="90"/>
      <c r="K193" s="90"/>
      <c r="L193" s="90"/>
      <c r="M193" s="90"/>
      <c r="N193" s="90"/>
      <c r="O193" s="90"/>
      <c r="P193" s="90"/>
      <c r="Q193" s="43"/>
      <c r="R193" s="43"/>
      <c r="S193" s="4"/>
      <c r="T193" s="4"/>
      <c r="U193" s="4"/>
      <c r="V193" s="4"/>
      <c r="W193" s="4"/>
      <c r="X193" s="4"/>
      <c r="Y193" s="4"/>
      <c r="Z193" s="4"/>
      <c r="AA193" s="4"/>
      <c r="AB193" s="4"/>
      <c r="AC193" s="4"/>
      <c r="AD193" s="4"/>
      <c r="AE193" s="4"/>
      <c r="AF193" s="4"/>
      <c r="AG193" s="4"/>
      <c r="AH193" s="4"/>
      <c r="AI193" s="4"/>
    </row>
    <row r="194" spans="1:35" ht="12.75" hidden="1" customHeight="1" x14ac:dyDescent="0.2">
      <c r="A194" s="43"/>
      <c r="B194" s="33"/>
      <c r="C194" s="33"/>
      <c r="D194" s="33"/>
      <c r="E194" s="226"/>
      <c r="F194" s="134"/>
      <c r="G194" s="134"/>
      <c r="H194" s="135"/>
      <c r="I194" s="43"/>
      <c r="J194" s="90"/>
      <c r="K194" s="90"/>
      <c r="L194" s="90"/>
      <c r="M194" s="90"/>
      <c r="N194" s="90"/>
      <c r="O194" s="90"/>
      <c r="P194" s="90"/>
      <c r="Q194" s="43"/>
      <c r="R194" s="43"/>
      <c r="S194" s="4"/>
      <c r="T194" s="4"/>
      <c r="U194" s="4"/>
      <c r="V194" s="4"/>
      <c r="W194" s="4"/>
      <c r="X194" s="4"/>
      <c r="Y194" s="4"/>
      <c r="Z194" s="4"/>
      <c r="AA194" s="4"/>
      <c r="AB194" s="4"/>
      <c r="AC194" s="4"/>
      <c r="AD194" s="4"/>
      <c r="AE194" s="4"/>
      <c r="AF194" s="4"/>
      <c r="AG194" s="4"/>
      <c r="AH194" s="4"/>
      <c r="AI194" s="4"/>
    </row>
    <row r="195" spans="1:35" ht="12.75" hidden="1" customHeight="1" x14ac:dyDescent="0.2">
      <c r="A195" s="43"/>
      <c r="B195" s="33"/>
      <c r="C195" s="33"/>
      <c r="D195" s="33"/>
      <c r="E195" s="226"/>
      <c r="F195" s="134"/>
      <c r="G195" s="134"/>
      <c r="H195" s="135"/>
      <c r="I195" s="43"/>
      <c r="J195" s="90"/>
      <c r="K195" s="90"/>
      <c r="L195" s="90"/>
      <c r="M195" s="90"/>
      <c r="N195" s="90"/>
      <c r="O195" s="90"/>
      <c r="P195" s="90"/>
      <c r="Q195" s="43"/>
      <c r="R195" s="43"/>
      <c r="S195" s="4"/>
      <c r="T195" s="4"/>
      <c r="U195" s="4"/>
      <c r="V195" s="4"/>
      <c r="W195" s="4"/>
      <c r="X195" s="4"/>
      <c r="Y195" s="4"/>
      <c r="Z195" s="4"/>
      <c r="AA195" s="4"/>
      <c r="AB195" s="4"/>
      <c r="AC195" s="4"/>
      <c r="AD195" s="4"/>
      <c r="AE195" s="4"/>
      <c r="AF195" s="4"/>
      <c r="AG195" s="4"/>
      <c r="AH195" s="4"/>
      <c r="AI195" s="4"/>
    </row>
    <row r="196" spans="1:35" ht="12.75" hidden="1" customHeight="1" x14ac:dyDescent="0.2">
      <c r="A196" s="43"/>
      <c r="B196" s="33"/>
      <c r="C196" s="33"/>
      <c r="D196" s="33"/>
      <c r="E196" s="226"/>
      <c r="F196" s="134"/>
      <c r="G196" s="134"/>
      <c r="H196" s="135"/>
      <c r="I196" s="43"/>
      <c r="J196" s="90"/>
      <c r="K196" s="90"/>
      <c r="L196" s="90"/>
      <c r="M196" s="90"/>
      <c r="N196" s="90"/>
      <c r="O196" s="90"/>
      <c r="P196" s="90"/>
      <c r="Q196" s="43"/>
      <c r="R196" s="43"/>
      <c r="S196" s="4"/>
      <c r="T196" s="4"/>
      <c r="U196" s="4"/>
      <c r="V196" s="4"/>
      <c r="W196" s="4"/>
      <c r="X196" s="4"/>
      <c r="Y196" s="4"/>
      <c r="Z196" s="4"/>
      <c r="AA196" s="4"/>
      <c r="AB196" s="4"/>
      <c r="AC196" s="4"/>
      <c r="AD196" s="4"/>
      <c r="AE196" s="4"/>
      <c r="AF196" s="4"/>
      <c r="AG196" s="4"/>
      <c r="AH196" s="4"/>
      <c r="AI196" s="4"/>
    </row>
    <row r="197" spans="1:35" ht="12.75" hidden="1" customHeight="1" x14ac:dyDescent="0.2">
      <c r="A197" s="43"/>
      <c r="B197" s="33"/>
      <c r="C197" s="33"/>
      <c r="D197" s="33"/>
      <c r="E197" s="226"/>
      <c r="F197" s="134"/>
      <c r="G197" s="134"/>
      <c r="H197" s="135"/>
      <c r="I197" s="43"/>
      <c r="J197" s="90"/>
      <c r="K197" s="90"/>
      <c r="L197" s="90"/>
      <c r="M197" s="90"/>
      <c r="N197" s="90"/>
      <c r="O197" s="90"/>
      <c r="P197" s="90"/>
      <c r="Q197" s="43"/>
      <c r="R197" s="43"/>
      <c r="S197" s="4"/>
      <c r="T197" s="4"/>
      <c r="U197" s="4"/>
      <c r="V197" s="4"/>
      <c r="W197" s="4"/>
      <c r="X197" s="4"/>
      <c r="Y197" s="4"/>
      <c r="Z197" s="4"/>
      <c r="AA197" s="4"/>
      <c r="AB197" s="4"/>
      <c r="AC197" s="4"/>
      <c r="AD197" s="4"/>
      <c r="AE197" s="4"/>
      <c r="AF197" s="4"/>
      <c r="AG197" s="4"/>
      <c r="AH197" s="4"/>
      <c r="AI197" s="4"/>
    </row>
    <row r="198" spans="1:35" ht="12.75" hidden="1" customHeight="1" x14ac:dyDescent="0.2">
      <c r="A198" s="43"/>
      <c r="B198" s="33"/>
      <c r="C198" s="33"/>
      <c r="D198" s="33"/>
      <c r="E198" s="226"/>
      <c r="F198" s="134"/>
      <c r="G198" s="134"/>
      <c r="H198" s="135"/>
      <c r="I198" s="43"/>
      <c r="J198" s="90"/>
      <c r="K198" s="90"/>
      <c r="L198" s="90"/>
      <c r="M198" s="90"/>
      <c r="N198" s="90"/>
      <c r="O198" s="90"/>
      <c r="P198" s="90"/>
      <c r="Q198" s="43"/>
      <c r="R198" s="43"/>
      <c r="S198" s="4"/>
      <c r="T198" s="4"/>
      <c r="U198" s="4"/>
      <c r="V198" s="4"/>
      <c r="W198" s="4"/>
      <c r="X198" s="4"/>
      <c r="Y198" s="4"/>
      <c r="Z198" s="4"/>
      <c r="AA198" s="4"/>
      <c r="AB198" s="4"/>
      <c r="AC198" s="4"/>
      <c r="AD198" s="4"/>
      <c r="AE198" s="4"/>
      <c r="AF198" s="4"/>
      <c r="AG198" s="4"/>
      <c r="AH198" s="4"/>
      <c r="AI198" s="4"/>
    </row>
    <row r="199" spans="1:35" ht="12.75" hidden="1" customHeight="1" x14ac:dyDescent="0.2">
      <c r="A199" s="43"/>
      <c r="B199" s="33"/>
      <c r="C199" s="33"/>
      <c r="D199" s="33"/>
      <c r="E199" s="226"/>
      <c r="F199" s="134"/>
      <c r="G199" s="134"/>
      <c r="H199" s="135"/>
      <c r="I199" s="43"/>
      <c r="J199" s="90"/>
      <c r="K199" s="90"/>
      <c r="L199" s="90"/>
      <c r="M199" s="90"/>
      <c r="N199" s="90"/>
      <c r="O199" s="90"/>
      <c r="P199" s="90"/>
      <c r="Q199" s="43"/>
      <c r="R199" s="43"/>
      <c r="S199" s="4"/>
      <c r="T199" s="4"/>
      <c r="U199" s="4"/>
      <c r="V199" s="4"/>
      <c r="W199" s="4"/>
      <c r="X199" s="4"/>
      <c r="Y199" s="4"/>
      <c r="Z199" s="4"/>
      <c r="AA199" s="4"/>
      <c r="AB199" s="4"/>
      <c r="AC199" s="4"/>
      <c r="AD199" s="4"/>
      <c r="AE199" s="4"/>
      <c r="AF199" s="4"/>
      <c r="AG199" s="4"/>
      <c r="AH199" s="4"/>
      <c r="AI199" s="4"/>
    </row>
    <row r="200" spans="1:35" ht="12.75" hidden="1" customHeight="1" x14ac:dyDescent="0.2">
      <c r="A200" s="43"/>
      <c r="B200" s="33"/>
      <c r="C200" s="33"/>
      <c r="D200" s="33"/>
      <c r="E200" s="226"/>
      <c r="F200" s="134"/>
      <c r="G200" s="134"/>
      <c r="H200" s="135"/>
      <c r="I200" s="43"/>
      <c r="J200" s="90"/>
      <c r="K200" s="90"/>
      <c r="L200" s="90"/>
      <c r="M200" s="90"/>
      <c r="N200" s="90"/>
      <c r="O200" s="90"/>
      <c r="P200" s="90"/>
      <c r="Q200" s="43"/>
      <c r="R200" s="43"/>
      <c r="S200" s="4"/>
      <c r="T200" s="4"/>
      <c r="U200" s="4"/>
      <c r="V200" s="4"/>
      <c r="W200" s="4"/>
      <c r="X200" s="4"/>
      <c r="Y200" s="4"/>
      <c r="Z200" s="4"/>
      <c r="AA200" s="4"/>
      <c r="AB200" s="4"/>
      <c r="AC200" s="4"/>
      <c r="AD200" s="4"/>
      <c r="AE200" s="4"/>
      <c r="AF200" s="4"/>
      <c r="AG200" s="4"/>
      <c r="AH200" s="4"/>
      <c r="AI200" s="4"/>
    </row>
    <row r="201" spans="1:35" ht="12.75" hidden="1" customHeight="1" x14ac:dyDescent="0.2">
      <c r="A201" s="43"/>
      <c r="B201" s="33"/>
      <c r="C201" s="33"/>
      <c r="D201" s="33"/>
      <c r="E201" s="226"/>
      <c r="F201" s="134"/>
      <c r="G201" s="134"/>
      <c r="H201" s="135"/>
      <c r="I201" s="43"/>
      <c r="J201" s="90"/>
      <c r="K201" s="90"/>
      <c r="L201" s="90"/>
      <c r="M201" s="90"/>
      <c r="N201" s="90"/>
      <c r="O201" s="90"/>
      <c r="P201" s="90"/>
      <c r="Q201" s="43"/>
      <c r="R201" s="43"/>
      <c r="S201" s="4"/>
      <c r="T201" s="4"/>
      <c r="U201" s="4"/>
      <c r="V201" s="4"/>
      <c r="W201" s="4"/>
      <c r="X201" s="4"/>
      <c r="Y201" s="4"/>
      <c r="Z201" s="4"/>
      <c r="AA201" s="4"/>
      <c r="AB201" s="4"/>
      <c r="AC201" s="4"/>
      <c r="AD201" s="4"/>
      <c r="AE201" s="4"/>
      <c r="AF201" s="4"/>
      <c r="AG201" s="4"/>
      <c r="AH201" s="4"/>
      <c r="AI201" s="4"/>
    </row>
    <row r="202" spans="1:35" ht="12.75" hidden="1" customHeight="1" x14ac:dyDescent="0.2">
      <c r="A202" s="43"/>
      <c r="B202" s="33"/>
      <c r="C202" s="33"/>
      <c r="D202" s="33"/>
      <c r="E202" s="226"/>
      <c r="F202" s="134"/>
      <c r="G202" s="134"/>
      <c r="H202" s="135"/>
      <c r="I202" s="43"/>
      <c r="J202" s="90"/>
      <c r="K202" s="90"/>
      <c r="L202" s="90"/>
      <c r="M202" s="90"/>
      <c r="N202" s="90"/>
      <c r="O202" s="90"/>
      <c r="P202" s="90"/>
      <c r="Q202" s="43"/>
      <c r="R202" s="43"/>
      <c r="S202" s="4"/>
      <c r="T202" s="4"/>
      <c r="U202" s="4"/>
      <c r="V202" s="4"/>
      <c r="W202" s="4"/>
      <c r="X202" s="4"/>
      <c r="Y202" s="4"/>
      <c r="Z202" s="4"/>
      <c r="AA202" s="4"/>
      <c r="AB202" s="4"/>
      <c r="AC202" s="4"/>
      <c r="AD202" s="4"/>
      <c r="AE202" s="4"/>
      <c r="AF202" s="4"/>
      <c r="AG202" s="4"/>
      <c r="AH202" s="4"/>
      <c r="AI202" s="4"/>
    </row>
    <row r="203" spans="1:35" ht="12.75" hidden="1" customHeight="1" x14ac:dyDescent="0.2">
      <c r="A203" s="43"/>
      <c r="B203" s="33"/>
      <c r="C203" s="33"/>
      <c r="D203" s="33"/>
      <c r="E203" s="226"/>
      <c r="F203" s="134"/>
      <c r="G203" s="134"/>
      <c r="H203" s="135"/>
      <c r="I203" s="43"/>
      <c r="J203" s="90"/>
      <c r="K203" s="90"/>
      <c r="L203" s="90"/>
      <c r="M203" s="90"/>
      <c r="N203" s="90"/>
      <c r="O203" s="90"/>
      <c r="P203" s="90"/>
      <c r="Q203" s="43"/>
      <c r="R203" s="43"/>
      <c r="S203" s="4"/>
      <c r="T203" s="4"/>
      <c r="U203" s="4"/>
      <c r="V203" s="4"/>
      <c r="W203" s="4"/>
      <c r="X203" s="4"/>
      <c r="Y203" s="4"/>
      <c r="Z203" s="4"/>
      <c r="AA203" s="4"/>
      <c r="AB203" s="4"/>
      <c r="AC203" s="4"/>
      <c r="AD203" s="4"/>
      <c r="AE203" s="4"/>
      <c r="AF203" s="4"/>
      <c r="AG203" s="4"/>
      <c r="AH203" s="4"/>
      <c r="AI203" s="4"/>
    </row>
    <row r="204" spans="1:35" ht="12.75" hidden="1" customHeight="1" x14ac:dyDescent="0.2">
      <c r="A204" s="43"/>
      <c r="B204" s="33"/>
      <c r="C204" s="33"/>
      <c r="D204" s="33"/>
      <c r="E204" s="226"/>
      <c r="F204" s="134"/>
      <c r="G204" s="134"/>
      <c r="H204" s="135"/>
      <c r="I204" s="43"/>
      <c r="J204" s="90"/>
      <c r="K204" s="90"/>
      <c r="L204" s="90"/>
      <c r="M204" s="90"/>
      <c r="N204" s="90"/>
      <c r="O204" s="90"/>
      <c r="P204" s="90"/>
      <c r="Q204" s="43"/>
      <c r="R204" s="43"/>
      <c r="S204" s="4"/>
      <c r="T204" s="4"/>
      <c r="U204" s="4"/>
      <c r="V204" s="4"/>
      <c r="W204" s="4"/>
      <c r="X204" s="4"/>
      <c r="Y204" s="4"/>
      <c r="Z204" s="4"/>
      <c r="AA204" s="4"/>
      <c r="AB204" s="4"/>
      <c r="AC204" s="4"/>
      <c r="AD204" s="4"/>
      <c r="AE204" s="4"/>
      <c r="AF204" s="4"/>
      <c r="AG204" s="4"/>
      <c r="AH204" s="4"/>
      <c r="AI204" s="4"/>
    </row>
    <row r="205" spans="1:35" ht="12.75" hidden="1" customHeight="1" x14ac:dyDescent="0.2">
      <c r="A205" s="43"/>
      <c r="B205" s="33"/>
      <c r="C205" s="33"/>
      <c r="D205" s="33"/>
      <c r="E205" s="226"/>
      <c r="F205" s="134"/>
      <c r="G205" s="134"/>
      <c r="H205" s="135"/>
      <c r="I205" s="43"/>
      <c r="J205" s="90"/>
      <c r="K205" s="90"/>
      <c r="L205" s="90"/>
      <c r="M205" s="90"/>
      <c r="N205" s="90"/>
      <c r="O205" s="90"/>
      <c r="P205" s="90"/>
      <c r="Q205" s="43"/>
      <c r="R205" s="43"/>
      <c r="S205" s="4"/>
      <c r="T205" s="4"/>
      <c r="U205" s="4"/>
      <c r="V205" s="4"/>
      <c r="W205" s="4"/>
      <c r="X205" s="4"/>
      <c r="Y205" s="4"/>
      <c r="Z205" s="4"/>
      <c r="AA205" s="4"/>
      <c r="AB205" s="4"/>
      <c r="AC205" s="4"/>
      <c r="AD205" s="4"/>
      <c r="AE205" s="4"/>
      <c r="AF205" s="4"/>
      <c r="AG205" s="4"/>
      <c r="AH205" s="4"/>
      <c r="AI205" s="4"/>
    </row>
    <row r="206" spans="1:35" ht="12.75" hidden="1" customHeight="1" x14ac:dyDescent="0.2">
      <c r="A206" s="43"/>
      <c r="B206" s="33"/>
      <c r="C206" s="33"/>
      <c r="D206" s="33"/>
      <c r="E206" s="226"/>
      <c r="F206" s="134"/>
      <c r="G206" s="134"/>
      <c r="H206" s="135"/>
      <c r="I206" s="43"/>
      <c r="J206" s="90"/>
      <c r="K206" s="90"/>
      <c r="L206" s="90"/>
      <c r="M206" s="90"/>
      <c r="N206" s="90"/>
      <c r="O206" s="90"/>
      <c r="P206" s="90"/>
      <c r="Q206" s="43"/>
      <c r="R206" s="43"/>
      <c r="S206" s="4"/>
      <c r="T206" s="4"/>
      <c r="U206" s="4"/>
      <c r="V206" s="4"/>
      <c r="W206" s="4"/>
      <c r="X206" s="4"/>
      <c r="Y206" s="4"/>
      <c r="Z206" s="4"/>
      <c r="AA206" s="4"/>
      <c r="AB206" s="4"/>
      <c r="AC206" s="4"/>
      <c r="AD206" s="4"/>
      <c r="AE206" s="4"/>
      <c r="AF206" s="4"/>
      <c r="AG206" s="4"/>
      <c r="AH206" s="4"/>
      <c r="AI206" s="4"/>
    </row>
    <row r="207" spans="1:35" ht="12.75" hidden="1" customHeight="1" x14ac:dyDescent="0.2">
      <c r="A207" s="43"/>
      <c r="B207" s="33"/>
      <c r="C207" s="33"/>
      <c r="D207" s="33"/>
      <c r="E207" s="226"/>
      <c r="F207" s="134"/>
      <c r="G207" s="134"/>
      <c r="H207" s="135"/>
      <c r="I207" s="43"/>
      <c r="J207" s="90"/>
      <c r="K207" s="90"/>
      <c r="L207" s="90"/>
      <c r="M207" s="90"/>
      <c r="N207" s="90"/>
      <c r="O207" s="90"/>
      <c r="P207" s="90"/>
      <c r="Q207" s="43"/>
      <c r="R207" s="43"/>
      <c r="S207" s="4"/>
      <c r="T207" s="4"/>
      <c r="U207" s="4"/>
      <c r="V207" s="4"/>
      <c r="W207" s="4"/>
      <c r="X207" s="4"/>
      <c r="Y207" s="4"/>
      <c r="Z207" s="4"/>
      <c r="AA207" s="4"/>
      <c r="AB207" s="4"/>
      <c r="AC207" s="4"/>
      <c r="AD207" s="4"/>
      <c r="AE207" s="4"/>
      <c r="AF207" s="4"/>
      <c r="AG207" s="4"/>
      <c r="AH207" s="4"/>
      <c r="AI207" s="4"/>
    </row>
    <row r="208" spans="1:35" ht="12.75" hidden="1" customHeight="1" x14ac:dyDescent="0.2">
      <c r="A208" s="43"/>
      <c r="B208" s="33"/>
      <c r="C208" s="33"/>
      <c r="D208" s="33"/>
      <c r="E208" s="226"/>
      <c r="F208" s="134"/>
      <c r="G208" s="134"/>
      <c r="H208" s="135"/>
      <c r="I208" s="43"/>
      <c r="J208" s="90"/>
      <c r="K208" s="90"/>
      <c r="L208" s="90"/>
      <c r="M208" s="90"/>
      <c r="N208" s="90"/>
      <c r="O208" s="90"/>
      <c r="P208" s="90"/>
      <c r="Q208" s="43"/>
      <c r="R208" s="43"/>
      <c r="S208" s="4"/>
      <c r="T208" s="4"/>
      <c r="U208" s="4"/>
      <c r="V208" s="4"/>
      <c r="W208" s="4"/>
      <c r="X208" s="4"/>
      <c r="Y208" s="4"/>
      <c r="Z208" s="4"/>
      <c r="AA208" s="4"/>
      <c r="AB208" s="4"/>
      <c r="AC208" s="4"/>
      <c r="AD208" s="4"/>
      <c r="AE208" s="4"/>
      <c r="AF208" s="4"/>
      <c r="AG208" s="4"/>
      <c r="AH208" s="4"/>
      <c r="AI208" s="4"/>
    </row>
  </sheetData>
  <mergeCells count="665">
    <mergeCell ref="O163:P164"/>
    <mergeCell ref="M8:R8"/>
    <mergeCell ref="B73:B76"/>
    <mergeCell ref="B77:B78"/>
    <mergeCell ref="C77:C78"/>
    <mergeCell ref="D77:D78"/>
    <mergeCell ref="B79:B80"/>
    <mergeCell ref="D113:D114"/>
    <mergeCell ref="E87:E88"/>
    <mergeCell ref="E89:E90"/>
    <mergeCell ref="E95:E96"/>
    <mergeCell ref="E97:E98"/>
    <mergeCell ref="E99:E100"/>
    <mergeCell ref="E101:E102"/>
    <mergeCell ref="E103:E104"/>
    <mergeCell ref="E111:E112"/>
    <mergeCell ref="E109:E110"/>
    <mergeCell ref="E113:E114"/>
    <mergeCell ref="D103:D104"/>
    <mergeCell ref="D105:D106"/>
    <mergeCell ref="D107:D108"/>
    <mergeCell ref="C109:C110"/>
    <mergeCell ref="D109:D110"/>
    <mergeCell ref="C111:C112"/>
    <mergeCell ref="D111:D112"/>
    <mergeCell ref="D93:D94"/>
    <mergeCell ref="C95:C96"/>
    <mergeCell ref="D95:D96"/>
    <mergeCell ref="C97:C98"/>
    <mergeCell ref="D97:D98"/>
    <mergeCell ref="C99:C100"/>
    <mergeCell ref="D99:D100"/>
    <mergeCell ref="C101:C102"/>
    <mergeCell ref="D101:D102"/>
    <mergeCell ref="C103:C104"/>
    <mergeCell ref="C105:C106"/>
    <mergeCell ref="C107:C108"/>
    <mergeCell ref="C79:C80"/>
    <mergeCell ref="D79:D80"/>
    <mergeCell ref="F77:F78"/>
    <mergeCell ref="F79:F80"/>
    <mergeCell ref="H101:H102"/>
    <mergeCell ref="F97:F98"/>
    <mergeCell ref="G97:G98"/>
    <mergeCell ref="H97:H98"/>
    <mergeCell ref="F99:F100"/>
    <mergeCell ref="G99:G100"/>
    <mergeCell ref="F101:F102"/>
    <mergeCell ref="G101:G104"/>
    <mergeCell ref="H83:H84"/>
    <mergeCell ref="H99:H100"/>
    <mergeCell ref="E85:E86"/>
    <mergeCell ref="H87:H88"/>
    <mergeCell ref="H89:H90"/>
    <mergeCell ref="F85:F86"/>
    <mergeCell ref="G85:G86"/>
    <mergeCell ref="H85:H86"/>
    <mergeCell ref="F87:F88"/>
    <mergeCell ref="G87:G92"/>
    <mergeCell ref="F89:F90"/>
    <mergeCell ref="H91:H92"/>
    <mergeCell ref="C61:C62"/>
    <mergeCell ref="D61:D62"/>
    <mergeCell ref="B63:B64"/>
    <mergeCell ref="B67:B70"/>
    <mergeCell ref="C67:C68"/>
    <mergeCell ref="D67:D68"/>
    <mergeCell ref="C63:C64"/>
    <mergeCell ref="D63:D64"/>
    <mergeCell ref="B65:B66"/>
    <mergeCell ref="C65:C66"/>
    <mergeCell ref="D65:D66"/>
    <mergeCell ref="B71:B72"/>
    <mergeCell ref="E69:E70"/>
    <mergeCell ref="C55:C56"/>
    <mergeCell ref="C57:C58"/>
    <mergeCell ref="C33:C34"/>
    <mergeCell ref="C41:C42"/>
    <mergeCell ref="C43:C44"/>
    <mergeCell ref="C45:C46"/>
    <mergeCell ref="E65:E66"/>
    <mergeCell ref="C51:C52"/>
    <mergeCell ref="C53:C54"/>
    <mergeCell ref="D53:D54"/>
    <mergeCell ref="D55:D56"/>
    <mergeCell ref="D57:D58"/>
    <mergeCell ref="E41:E42"/>
    <mergeCell ref="E43:E44"/>
    <mergeCell ref="E45:E46"/>
    <mergeCell ref="E47:E48"/>
    <mergeCell ref="E49:E50"/>
    <mergeCell ref="E35:E36"/>
    <mergeCell ref="B59:B60"/>
    <mergeCell ref="C59:C60"/>
    <mergeCell ref="D59:D60"/>
    <mergeCell ref="B61:B62"/>
    <mergeCell ref="D35:D36"/>
    <mergeCell ref="D33:D34"/>
    <mergeCell ref="D41:D42"/>
    <mergeCell ref="D43:D44"/>
    <mergeCell ref="D45:D46"/>
    <mergeCell ref="D47:D48"/>
    <mergeCell ref="D49:D50"/>
    <mergeCell ref="C37:C38"/>
    <mergeCell ref="C39:C40"/>
    <mergeCell ref="D37:D38"/>
    <mergeCell ref="D39:D40"/>
    <mergeCell ref="D51:D52"/>
    <mergeCell ref="A39:A40"/>
    <mergeCell ref="A45:A46"/>
    <mergeCell ref="A47:A48"/>
    <mergeCell ref="B25:B30"/>
    <mergeCell ref="A27:A28"/>
    <mergeCell ref="A29:A30"/>
    <mergeCell ref="B31:B32"/>
    <mergeCell ref="A35:A36"/>
    <mergeCell ref="A37:A38"/>
    <mergeCell ref="B41:B46"/>
    <mergeCell ref="B47:B58"/>
    <mergeCell ref="A25:A26"/>
    <mergeCell ref="B33:B36"/>
    <mergeCell ref="B37:B40"/>
    <mergeCell ref="C27:C28"/>
    <mergeCell ref="D27:D28"/>
    <mergeCell ref="C29:C30"/>
    <mergeCell ref="D29:D30"/>
    <mergeCell ref="D31:D32"/>
    <mergeCell ref="C47:C48"/>
    <mergeCell ref="C49:C50"/>
    <mergeCell ref="C31:C32"/>
    <mergeCell ref="C35:C36"/>
    <mergeCell ref="E57:E58"/>
    <mergeCell ref="F57:F58"/>
    <mergeCell ref="G57:G58"/>
    <mergeCell ref="H57:H58"/>
    <mergeCell ref="F59:F60"/>
    <mergeCell ref="G59:G60"/>
    <mergeCell ref="H59:H64"/>
    <mergeCell ref="G63:G64"/>
    <mergeCell ref="G37:G38"/>
    <mergeCell ref="H37:H38"/>
    <mergeCell ref="H39:H40"/>
    <mergeCell ref="E37:E38"/>
    <mergeCell ref="F37:F38"/>
    <mergeCell ref="E55:E56"/>
    <mergeCell ref="F55:F56"/>
    <mergeCell ref="E59:E60"/>
    <mergeCell ref="E61:E62"/>
    <mergeCell ref="F61:F62"/>
    <mergeCell ref="E39:E40"/>
    <mergeCell ref="E51:E52"/>
    <mergeCell ref="E53:E54"/>
    <mergeCell ref="F53:F54"/>
    <mergeCell ref="G53:G54"/>
    <mergeCell ref="H53:H54"/>
    <mergeCell ref="E151:E152"/>
    <mergeCell ref="F151:F152"/>
    <mergeCell ref="G151:G152"/>
    <mergeCell ref="H151:H152"/>
    <mergeCell ref="D155:D156"/>
    <mergeCell ref="C163:D164"/>
    <mergeCell ref="B151:B152"/>
    <mergeCell ref="J166:O166"/>
    <mergeCell ref="B168:H168"/>
    <mergeCell ref="B157:M157"/>
    <mergeCell ref="J163:L164"/>
    <mergeCell ref="E163:F164"/>
    <mergeCell ref="E153:E154"/>
    <mergeCell ref="F153:F154"/>
    <mergeCell ref="G153:G156"/>
    <mergeCell ref="H153:H154"/>
    <mergeCell ref="E155:E156"/>
    <mergeCell ref="F155:F156"/>
    <mergeCell ref="H155:H156"/>
    <mergeCell ref="E160:H160"/>
    <mergeCell ref="E161:H161"/>
    <mergeCell ref="I151:O151"/>
    <mergeCell ref="O153:O154"/>
    <mergeCell ref="O155:O156"/>
    <mergeCell ref="E200:H200"/>
    <mergeCell ref="E201:H201"/>
    <mergeCell ref="E202:H202"/>
    <mergeCell ref="E203:H203"/>
    <mergeCell ref="E204:H204"/>
    <mergeCell ref="E205:H205"/>
    <mergeCell ref="E206:H206"/>
    <mergeCell ref="E207:H207"/>
    <mergeCell ref="E208:H208"/>
    <mergeCell ref="E191:H191"/>
    <mergeCell ref="E192:H192"/>
    <mergeCell ref="E193:H193"/>
    <mergeCell ref="E194:H194"/>
    <mergeCell ref="E195:H195"/>
    <mergeCell ref="E196:H196"/>
    <mergeCell ref="E197:H197"/>
    <mergeCell ref="E198:H198"/>
    <mergeCell ref="E199:H199"/>
    <mergeCell ref="E190:H190"/>
    <mergeCell ref="D165:F165"/>
    <mergeCell ref="D166:F166"/>
    <mergeCell ref="E176:H176"/>
    <mergeCell ref="E177:H177"/>
    <mergeCell ref="E178:H178"/>
    <mergeCell ref="E179:H179"/>
    <mergeCell ref="E180:H180"/>
    <mergeCell ref="E181:H181"/>
    <mergeCell ref="E182:H182"/>
    <mergeCell ref="E183:H183"/>
    <mergeCell ref="E184:H184"/>
    <mergeCell ref="E185:H185"/>
    <mergeCell ref="E186:H186"/>
    <mergeCell ref="E187:H187"/>
    <mergeCell ref="E188:H188"/>
    <mergeCell ref="E169:H169"/>
    <mergeCell ref="E170:H170"/>
    <mergeCell ref="E171:H171"/>
    <mergeCell ref="E172:H172"/>
    <mergeCell ref="E173:H173"/>
    <mergeCell ref="E174:H174"/>
    <mergeCell ref="E175:H175"/>
    <mergeCell ref="E189:H189"/>
    <mergeCell ref="F129:F130"/>
    <mergeCell ref="G129:G130"/>
    <mergeCell ref="H129:H130"/>
    <mergeCell ref="F131:F132"/>
    <mergeCell ref="G131:G132"/>
    <mergeCell ref="H131:H132"/>
    <mergeCell ref="F133:F134"/>
    <mergeCell ref="G133:G134"/>
    <mergeCell ref="H133:H134"/>
    <mergeCell ref="C140:K140"/>
    <mergeCell ref="L140:M140"/>
    <mergeCell ref="I141:O141"/>
    <mergeCell ref="O143:O144"/>
    <mergeCell ref="O145:O146"/>
    <mergeCell ref="O147:O148"/>
    <mergeCell ref="B149:M149"/>
    <mergeCell ref="C150:K150"/>
    <mergeCell ref="L150:M150"/>
    <mergeCell ref="E143:E144"/>
    <mergeCell ref="E145:E146"/>
    <mergeCell ref="E147:E148"/>
    <mergeCell ref="C143:C144"/>
    <mergeCell ref="D143:D144"/>
    <mergeCell ref="H109:H110"/>
    <mergeCell ref="F111:F112"/>
    <mergeCell ref="G111:G114"/>
    <mergeCell ref="F113:F114"/>
    <mergeCell ref="E125:E126"/>
    <mergeCell ref="E127:E128"/>
    <mergeCell ref="E131:E132"/>
    <mergeCell ref="E133:E134"/>
    <mergeCell ref="E135:E136"/>
    <mergeCell ref="E115:E116"/>
    <mergeCell ref="E117:E118"/>
    <mergeCell ref="E119:E120"/>
    <mergeCell ref="E121:E122"/>
    <mergeCell ref="E123:E124"/>
    <mergeCell ref="E129:E130"/>
    <mergeCell ref="H119:H120"/>
    <mergeCell ref="F115:F116"/>
    <mergeCell ref="G115:G116"/>
    <mergeCell ref="H115:H116"/>
    <mergeCell ref="F117:F118"/>
    <mergeCell ref="G117:G118"/>
    <mergeCell ref="H117:H118"/>
    <mergeCell ref="F119:F120"/>
    <mergeCell ref="H111:H112"/>
    <mergeCell ref="H113:H114"/>
    <mergeCell ref="H123:H124"/>
    <mergeCell ref="H125:H126"/>
    <mergeCell ref="F143:F144"/>
    <mergeCell ref="G143:G148"/>
    <mergeCell ref="H143:H144"/>
    <mergeCell ref="F145:F146"/>
    <mergeCell ref="H145:H146"/>
    <mergeCell ref="F147:F148"/>
    <mergeCell ref="H147:H148"/>
    <mergeCell ref="F127:F128"/>
    <mergeCell ref="H127:H128"/>
    <mergeCell ref="G141:G142"/>
    <mergeCell ref="H141:H142"/>
    <mergeCell ref="F135:F136"/>
    <mergeCell ref="G135:G136"/>
    <mergeCell ref="H135:H136"/>
    <mergeCell ref="F137:F138"/>
    <mergeCell ref="G137:G138"/>
    <mergeCell ref="H137:H138"/>
    <mergeCell ref="F141:F142"/>
    <mergeCell ref="G121:G122"/>
    <mergeCell ref="H121:H122"/>
    <mergeCell ref="B139:M139"/>
    <mergeCell ref="E137:E138"/>
    <mergeCell ref="E141:E142"/>
    <mergeCell ref="F123:F124"/>
    <mergeCell ref="G123:G124"/>
    <mergeCell ref="F125:F126"/>
    <mergeCell ref="G125:G128"/>
    <mergeCell ref="C69:C70"/>
    <mergeCell ref="D69:D70"/>
    <mergeCell ref="C71:C72"/>
    <mergeCell ref="D71:D72"/>
    <mergeCell ref="D73:D74"/>
    <mergeCell ref="D75:D76"/>
    <mergeCell ref="E105:E106"/>
    <mergeCell ref="F105:F106"/>
    <mergeCell ref="G105:G106"/>
    <mergeCell ref="F107:F108"/>
    <mergeCell ref="G107:G108"/>
    <mergeCell ref="E79:E80"/>
    <mergeCell ref="E83:E84"/>
    <mergeCell ref="F83:F84"/>
    <mergeCell ref="G83:G84"/>
    <mergeCell ref="G119:G120"/>
    <mergeCell ref="E107:E108"/>
    <mergeCell ref="F109:F110"/>
    <mergeCell ref="G109:G110"/>
    <mergeCell ref="C113:C114"/>
    <mergeCell ref="C73:C74"/>
    <mergeCell ref="C75:C76"/>
    <mergeCell ref="B83:B84"/>
    <mergeCell ref="C83:C84"/>
    <mergeCell ref="D83:D84"/>
    <mergeCell ref="B85:B136"/>
    <mergeCell ref="D85:D86"/>
    <mergeCell ref="C85:C86"/>
    <mergeCell ref="C87:C88"/>
    <mergeCell ref="D87:D88"/>
    <mergeCell ref="C89:C90"/>
    <mergeCell ref="D89:D90"/>
    <mergeCell ref="C91:C92"/>
    <mergeCell ref="D91:D92"/>
    <mergeCell ref="C93:C94"/>
    <mergeCell ref="D133:D134"/>
    <mergeCell ref="C135:C136"/>
    <mergeCell ref="D135:D136"/>
    <mergeCell ref="B81:M81"/>
    <mergeCell ref="C82:K82"/>
    <mergeCell ref="L82:M82"/>
    <mergeCell ref="F121:F122"/>
    <mergeCell ref="C151:C152"/>
    <mergeCell ref="D151:D152"/>
    <mergeCell ref="B153:B156"/>
    <mergeCell ref="C153:C154"/>
    <mergeCell ref="D153:D154"/>
    <mergeCell ref="C155:C156"/>
    <mergeCell ref="C125:C126"/>
    <mergeCell ref="D125:D126"/>
    <mergeCell ref="C127:C128"/>
    <mergeCell ref="D127:D128"/>
    <mergeCell ref="C145:C146"/>
    <mergeCell ref="D145:D146"/>
    <mergeCell ref="C147:C148"/>
    <mergeCell ref="D147:D148"/>
    <mergeCell ref="B137:B138"/>
    <mergeCell ref="C137:C138"/>
    <mergeCell ref="D137:D138"/>
    <mergeCell ref="B141:B142"/>
    <mergeCell ref="C141:C142"/>
    <mergeCell ref="D141:D142"/>
    <mergeCell ref="B143:B148"/>
    <mergeCell ref="C131:C132"/>
    <mergeCell ref="D131:D132"/>
    <mergeCell ref="C133:C134"/>
    <mergeCell ref="C115:C116"/>
    <mergeCell ref="D115:D116"/>
    <mergeCell ref="C117:C118"/>
    <mergeCell ref="D117:D118"/>
    <mergeCell ref="C119:C120"/>
    <mergeCell ref="D119:D120"/>
    <mergeCell ref="C121:C122"/>
    <mergeCell ref="D121:D122"/>
    <mergeCell ref="C123:C124"/>
    <mergeCell ref="D123:D124"/>
    <mergeCell ref="C129:C130"/>
    <mergeCell ref="D129:D130"/>
    <mergeCell ref="F45:F46"/>
    <mergeCell ref="G45:G46"/>
    <mergeCell ref="H45:H46"/>
    <mergeCell ref="F47:F48"/>
    <mergeCell ref="G47:G48"/>
    <mergeCell ref="H47:H48"/>
    <mergeCell ref="O69:O70"/>
    <mergeCell ref="O71:O72"/>
    <mergeCell ref="F49:F50"/>
    <mergeCell ref="G49:G50"/>
    <mergeCell ref="H49:H50"/>
    <mergeCell ref="F51:F52"/>
    <mergeCell ref="G51:G52"/>
    <mergeCell ref="H51:H52"/>
    <mergeCell ref="O45:O46"/>
    <mergeCell ref="F69:F70"/>
    <mergeCell ref="G55:G56"/>
    <mergeCell ref="H55:H56"/>
    <mergeCell ref="F63:F64"/>
    <mergeCell ref="G65:G66"/>
    <mergeCell ref="H65:H66"/>
    <mergeCell ref="F67:F68"/>
    <mergeCell ref="O33:O34"/>
    <mergeCell ref="P33:R34"/>
    <mergeCell ref="P35:R36"/>
    <mergeCell ref="F39:F40"/>
    <mergeCell ref="G39:G40"/>
    <mergeCell ref="F41:F42"/>
    <mergeCell ref="G41:G42"/>
    <mergeCell ref="H41:H42"/>
    <mergeCell ref="G43:G44"/>
    <mergeCell ref="H43:H44"/>
    <mergeCell ref="F43:F44"/>
    <mergeCell ref="F35:F36"/>
    <mergeCell ref="G35:G36"/>
    <mergeCell ref="H35:H36"/>
    <mergeCell ref="O31:O32"/>
    <mergeCell ref="P31:R32"/>
    <mergeCell ref="E25:E26"/>
    <mergeCell ref="F25:F26"/>
    <mergeCell ref="E27:E28"/>
    <mergeCell ref="F27:F28"/>
    <mergeCell ref="E29:E30"/>
    <mergeCell ref="F29:F30"/>
    <mergeCell ref="E31:E32"/>
    <mergeCell ref="A19:A20"/>
    <mergeCell ref="B19:B20"/>
    <mergeCell ref="C19:C20"/>
    <mergeCell ref="D19:D20"/>
    <mergeCell ref="E19:E20"/>
    <mergeCell ref="F19:F20"/>
    <mergeCell ref="G19:G20"/>
    <mergeCell ref="I23:O23"/>
    <mergeCell ref="P23:R24"/>
    <mergeCell ref="C23:C24"/>
    <mergeCell ref="D23:D24"/>
    <mergeCell ref="E23:E24"/>
    <mergeCell ref="F23:F24"/>
    <mergeCell ref="G23:G24"/>
    <mergeCell ref="H23:H24"/>
    <mergeCell ref="B23:B24"/>
    <mergeCell ref="S15:S20"/>
    <mergeCell ref="O17:O18"/>
    <mergeCell ref="P17:R18"/>
    <mergeCell ref="O27:O28"/>
    <mergeCell ref="P27:R28"/>
    <mergeCell ref="G29:G30"/>
    <mergeCell ref="H29:H30"/>
    <mergeCell ref="O29:O30"/>
    <mergeCell ref="P29:R30"/>
    <mergeCell ref="G25:G26"/>
    <mergeCell ref="H25:H26"/>
    <mergeCell ref="O25:O26"/>
    <mergeCell ref="P25:R26"/>
    <mergeCell ref="S25:S30"/>
    <mergeCell ref="G27:G28"/>
    <mergeCell ref="H27:H28"/>
    <mergeCell ref="H19:H20"/>
    <mergeCell ref="B21:N21"/>
    <mergeCell ref="P21:R21"/>
    <mergeCell ref="C22:K22"/>
    <mergeCell ref="L22:N22"/>
    <mergeCell ref="P22:Q22"/>
    <mergeCell ref="C25:C26"/>
    <mergeCell ref="D25:D26"/>
    <mergeCell ref="B11:R11"/>
    <mergeCell ref="C12:K12"/>
    <mergeCell ref="L12:N12"/>
    <mergeCell ref="B13:B14"/>
    <mergeCell ref="C13:C14"/>
    <mergeCell ref="D13:D14"/>
    <mergeCell ref="I13:O13"/>
    <mergeCell ref="O19:O20"/>
    <mergeCell ref="P19:R20"/>
    <mergeCell ref="P12:Q12"/>
    <mergeCell ref="P13:R14"/>
    <mergeCell ref="O15:O16"/>
    <mergeCell ref="P15:R16"/>
    <mergeCell ref="B15:B16"/>
    <mergeCell ref="C15:C16"/>
    <mergeCell ref="D15:D16"/>
    <mergeCell ref="E15:E16"/>
    <mergeCell ref="F15:F16"/>
    <mergeCell ref="G17:G18"/>
    <mergeCell ref="H17:H18"/>
    <mergeCell ref="G13:G14"/>
    <mergeCell ref="H13:H14"/>
    <mergeCell ref="G15:G16"/>
    <mergeCell ref="H15:H16"/>
    <mergeCell ref="B2:C4"/>
    <mergeCell ref="D2:P3"/>
    <mergeCell ref="D4:P4"/>
    <mergeCell ref="B6:R6"/>
    <mergeCell ref="B7:R7"/>
    <mergeCell ref="B8:C8"/>
    <mergeCell ref="J8:L8"/>
    <mergeCell ref="H10:I10"/>
    <mergeCell ref="J10:L10"/>
    <mergeCell ref="M10:P10"/>
    <mergeCell ref="Q10:R10"/>
    <mergeCell ref="D8:I8"/>
    <mergeCell ref="C9:F9"/>
    <mergeCell ref="G9:H9"/>
    <mergeCell ref="I9:L9"/>
    <mergeCell ref="M9:O9"/>
    <mergeCell ref="P9:R9"/>
    <mergeCell ref="C10:G10"/>
    <mergeCell ref="A15:A16"/>
    <mergeCell ref="A17:A18"/>
    <mergeCell ref="B17:B18"/>
    <mergeCell ref="C17:C18"/>
    <mergeCell ref="D17:D18"/>
    <mergeCell ref="E17:E18"/>
    <mergeCell ref="F17:F18"/>
    <mergeCell ref="P89:R90"/>
    <mergeCell ref="P91:R92"/>
    <mergeCell ref="P77:R78"/>
    <mergeCell ref="P79:R80"/>
    <mergeCell ref="P81:R81"/>
    <mergeCell ref="P82:Q82"/>
    <mergeCell ref="P83:R84"/>
    <mergeCell ref="P85:R86"/>
    <mergeCell ref="P87:R88"/>
    <mergeCell ref="O67:O68"/>
    <mergeCell ref="P57:R58"/>
    <mergeCell ref="P59:R60"/>
    <mergeCell ref="P61:R62"/>
    <mergeCell ref="P63:R64"/>
    <mergeCell ref="P65:R66"/>
    <mergeCell ref="P67:R68"/>
    <mergeCell ref="P69:R70"/>
    <mergeCell ref="E13:E14"/>
    <mergeCell ref="F13:F14"/>
    <mergeCell ref="E33:E34"/>
    <mergeCell ref="F33:F34"/>
    <mergeCell ref="G33:G34"/>
    <mergeCell ref="H33:H34"/>
    <mergeCell ref="F31:F32"/>
    <mergeCell ref="G31:G32"/>
    <mergeCell ref="H31:H32"/>
    <mergeCell ref="O53:O54"/>
    <mergeCell ref="P53:R54"/>
    <mergeCell ref="P55:R56"/>
    <mergeCell ref="O55:O56"/>
    <mergeCell ref="O57:O58"/>
    <mergeCell ref="O59:O60"/>
    <mergeCell ref="O61:O62"/>
    <mergeCell ref="O63:O64"/>
    <mergeCell ref="O65:O66"/>
    <mergeCell ref="P45:R46"/>
    <mergeCell ref="S45:S48"/>
    <mergeCell ref="O47:O48"/>
    <mergeCell ref="P47:R48"/>
    <mergeCell ref="O49:O50"/>
    <mergeCell ref="P49:R50"/>
    <mergeCell ref="O51:O52"/>
    <mergeCell ref="P51:R52"/>
    <mergeCell ref="O35:O36"/>
    <mergeCell ref="O37:O38"/>
    <mergeCell ref="P37:R38"/>
    <mergeCell ref="O39:O40"/>
    <mergeCell ref="P39:R40"/>
    <mergeCell ref="O41:O42"/>
    <mergeCell ref="P41:R42"/>
    <mergeCell ref="O43:O44"/>
    <mergeCell ref="P43:R44"/>
    <mergeCell ref="S51:S52"/>
    <mergeCell ref="P147:R148"/>
    <mergeCell ref="P149:R149"/>
    <mergeCell ref="P150:Q150"/>
    <mergeCell ref="P151:R152"/>
    <mergeCell ref="P153:R154"/>
    <mergeCell ref="P155:R156"/>
    <mergeCell ref="P157:R157"/>
    <mergeCell ref="P135:R136"/>
    <mergeCell ref="P137:R138"/>
    <mergeCell ref="P139:R139"/>
    <mergeCell ref="P140:Q140"/>
    <mergeCell ref="P141:R142"/>
    <mergeCell ref="P143:R144"/>
    <mergeCell ref="P145:R146"/>
    <mergeCell ref="O135:O136"/>
    <mergeCell ref="O137:O138"/>
    <mergeCell ref="O119:O120"/>
    <mergeCell ref="O121:O122"/>
    <mergeCell ref="O123:O124"/>
    <mergeCell ref="O125:O126"/>
    <mergeCell ref="O127:O128"/>
    <mergeCell ref="O129:O130"/>
    <mergeCell ref="O131:O132"/>
    <mergeCell ref="P109:R110"/>
    <mergeCell ref="P111:R112"/>
    <mergeCell ref="P113:R114"/>
    <mergeCell ref="O115:O116"/>
    <mergeCell ref="P115:R116"/>
    <mergeCell ref="O117:O118"/>
    <mergeCell ref="P117:R118"/>
    <mergeCell ref="P119:R120"/>
    <mergeCell ref="O133:O134"/>
    <mergeCell ref="P121:R122"/>
    <mergeCell ref="P123:R124"/>
    <mergeCell ref="P125:R126"/>
    <mergeCell ref="P127:R128"/>
    <mergeCell ref="P129:R130"/>
    <mergeCell ref="P131:R132"/>
    <mergeCell ref="P133:R134"/>
    <mergeCell ref="O111:O112"/>
    <mergeCell ref="O113:O114"/>
    <mergeCell ref="O109:O110"/>
    <mergeCell ref="P101:R102"/>
    <mergeCell ref="P103:R104"/>
    <mergeCell ref="P105:R106"/>
    <mergeCell ref="P107:R108"/>
    <mergeCell ref="G95:G96"/>
    <mergeCell ref="H95:H96"/>
    <mergeCell ref="E91:E92"/>
    <mergeCell ref="F91:F92"/>
    <mergeCell ref="E93:E94"/>
    <mergeCell ref="F93:F94"/>
    <mergeCell ref="G93:G94"/>
    <mergeCell ref="H93:H94"/>
    <mergeCell ref="F95:F96"/>
    <mergeCell ref="F103:F104"/>
    <mergeCell ref="H103:H104"/>
    <mergeCell ref="P93:R94"/>
    <mergeCell ref="P95:R96"/>
    <mergeCell ref="O91:O92"/>
    <mergeCell ref="O93:O94"/>
    <mergeCell ref="O101:O102"/>
    <mergeCell ref="O103:O104"/>
    <mergeCell ref="O107:O108"/>
    <mergeCell ref="H105:H106"/>
    <mergeCell ref="H107:H108"/>
    <mergeCell ref="P97:R98"/>
    <mergeCell ref="P99:R100"/>
    <mergeCell ref="P71:R72"/>
    <mergeCell ref="P73:R74"/>
    <mergeCell ref="P75:R76"/>
    <mergeCell ref="O73:O74"/>
    <mergeCell ref="O75:O76"/>
    <mergeCell ref="O77:O78"/>
    <mergeCell ref="O79:O80"/>
    <mergeCell ref="O87:O88"/>
    <mergeCell ref="O89:O90"/>
    <mergeCell ref="I83:O83"/>
    <mergeCell ref="S91:S93"/>
    <mergeCell ref="S61:T62"/>
    <mergeCell ref="E71:E72"/>
    <mergeCell ref="F71:F72"/>
    <mergeCell ref="E73:E74"/>
    <mergeCell ref="F73:F74"/>
    <mergeCell ref="F75:F76"/>
    <mergeCell ref="E75:E76"/>
    <mergeCell ref="E77:E78"/>
    <mergeCell ref="E63:E64"/>
    <mergeCell ref="E67:E68"/>
    <mergeCell ref="G67:G68"/>
    <mergeCell ref="H67:H68"/>
    <mergeCell ref="G61:G62"/>
    <mergeCell ref="F65:F66"/>
    <mergeCell ref="H77:H78"/>
    <mergeCell ref="H79:H80"/>
    <mergeCell ref="G69:G70"/>
    <mergeCell ref="H69:H70"/>
    <mergeCell ref="G71:G72"/>
    <mergeCell ref="H71:H72"/>
    <mergeCell ref="G73:G76"/>
    <mergeCell ref="H73:H76"/>
    <mergeCell ref="G77:G80"/>
  </mergeCells>
  <printOptions horizontalCentered="1"/>
  <pageMargins left="0.70866141732283472" right="0.70866141732283472" top="0.74803149606299213" bottom="0.74803149606299213" header="0" footer="0"/>
  <pageSetup paperSize="14" scale="40" orientation="landscape" r:id="rId1"/>
  <rowBreaks count="8" manualBreakCount="8">
    <brk id="28" max="17" man="1"/>
    <brk id="46" max="17" man="1"/>
    <brk id="64" max="17" man="1"/>
    <brk id="76" max="17" man="1"/>
    <brk id="94" max="17" man="1"/>
    <brk id="120" max="17" man="1"/>
    <brk id="139" max="17" man="1"/>
    <brk id="165" max="17" man="1"/>
  </rowBreaks>
  <colBreaks count="1" manualBreakCount="1">
    <brk id="18" max="999" man="1"/>
  </colBreaks>
  <ignoredErrors>
    <ignoredError sqref="O119" formula="1"/>
  </ignoredError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2</vt:i4>
      </vt:variant>
    </vt:vector>
  </HeadingPairs>
  <TitlesOfParts>
    <vt:vector size="3" baseType="lpstr">
      <vt:lpstr>PLAN DE ACCION</vt:lpstr>
      <vt:lpstr>'PLAN DE ACCION'!Área_de_impresión</vt:lpstr>
      <vt:lpstr>'PLAN DE ACCION'!Títulos_a_imprimir</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Lady Milena Parra Castro</dc:creator>
  <cp:lastModifiedBy>Andrea Gabriela Linares Basto</cp:lastModifiedBy>
  <cp:lastPrinted>2020-01-20T15:03:35Z</cp:lastPrinted>
  <dcterms:created xsi:type="dcterms:W3CDTF">2019-07-03T19:33:08Z</dcterms:created>
  <dcterms:modified xsi:type="dcterms:W3CDTF">2020-02-17T15:51:46Z</dcterms:modified>
</cp:coreProperties>
</file>