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13. BMT 2019\05. Plan de Acción Institucional\Consolidado Seguimiento 2019\"/>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R84" i="9" l="1"/>
  <c r="R12" i="9"/>
  <c r="N40" i="9" l="1"/>
  <c r="N30" i="9"/>
  <c r="N29" i="9"/>
  <c r="N91" i="9" l="1"/>
  <c r="N83" i="9"/>
  <c r="N70" i="9" l="1"/>
  <c r="O65" i="9"/>
  <c r="N59" i="9"/>
  <c r="N47" i="9"/>
  <c r="N45" i="9"/>
  <c r="N36" i="9" l="1"/>
  <c r="N82" i="9" l="1"/>
  <c r="N80" i="9"/>
  <c r="O79" i="9" s="1"/>
  <c r="O71" i="9"/>
  <c r="N68" i="9"/>
  <c r="O67" i="9"/>
  <c r="L70" i="9" l="1"/>
  <c r="N81" i="9" l="1"/>
  <c r="N75" i="9"/>
  <c r="N76" i="9"/>
  <c r="N74" i="9"/>
  <c r="N73" i="9"/>
  <c r="N71" i="9"/>
  <c r="N65" i="9" l="1"/>
  <c r="N63" i="9"/>
  <c r="N28" i="9" l="1"/>
  <c r="N27" i="9"/>
  <c r="N87" i="9" l="1"/>
  <c r="N88" i="9"/>
  <c r="N90" i="9"/>
  <c r="N89" i="9"/>
  <c r="K82" i="9" l="1"/>
  <c r="J82" i="9"/>
  <c r="N72" i="9"/>
  <c r="O39" i="9" l="1"/>
  <c r="O37" i="9"/>
  <c r="R92" i="9"/>
  <c r="N99" i="9"/>
  <c r="O95" i="9"/>
  <c r="N78" i="9"/>
  <c r="N77" i="9"/>
  <c r="O75" i="9"/>
  <c r="O81" i="9" l="1"/>
  <c r="O77" i="9"/>
  <c r="N66" i="9"/>
  <c r="N64" i="9"/>
  <c r="O57" i="9"/>
  <c r="N57" i="9"/>
  <c r="N58" i="9"/>
  <c r="N55" i="9"/>
  <c r="N50" i="9"/>
  <c r="N49" i="9"/>
  <c r="O49" i="9" l="1"/>
  <c r="O63" i="9"/>
  <c r="N56" i="9" l="1"/>
  <c r="O51" i="9"/>
  <c r="N53" i="9"/>
  <c r="N51" i="9"/>
  <c r="O35" i="9"/>
  <c r="N34" i="9"/>
  <c r="O33" i="9" s="1"/>
  <c r="N33" i="9"/>
  <c r="O29" i="9"/>
  <c r="N32" i="9"/>
  <c r="O31" i="9" s="1"/>
  <c r="N31" i="9"/>
  <c r="O27" i="9"/>
  <c r="E105" i="9"/>
  <c r="N96" i="9"/>
  <c r="N95" i="9"/>
  <c r="J96" i="9"/>
  <c r="J95" i="9"/>
  <c r="O89" i="9"/>
  <c r="N41" i="9" l="1"/>
  <c r="R24" i="9" s="1"/>
  <c r="O87" i="9"/>
  <c r="O45" i="9"/>
  <c r="R42" i="9" s="1"/>
  <c r="O73" i="9"/>
  <c r="O53" i="9" l="1"/>
  <c r="O55" i="9"/>
  <c r="N21" i="9" l="1"/>
  <c r="N22" i="9"/>
  <c r="N20" i="9"/>
  <c r="N16" i="9"/>
  <c r="N15" i="9"/>
  <c r="N19" i="9"/>
  <c r="O21" i="9" l="1"/>
  <c r="N23" i="9" l="1"/>
  <c r="O17" i="9"/>
  <c r="N98" i="9" l="1"/>
  <c r="N97" i="9"/>
  <c r="R60" i="9" l="1"/>
  <c r="N105" i="9" s="1"/>
</calcChain>
</file>

<file path=xl/sharedStrings.xml><?xml version="1.0" encoding="utf-8"?>
<sst xmlns="http://schemas.openxmlformats.org/spreadsheetml/2006/main" count="405" uniqueCount="210">
  <si>
    <t>CÓDIGO:</t>
  </si>
  <si>
    <t>VERSIÓN:</t>
  </si>
  <si>
    <t>FECHA DE REVISIÓN:</t>
  </si>
  <si>
    <t>RESPONSABLE</t>
  </si>
  <si>
    <t>INDICADOR</t>
  </si>
  <si>
    <t xml:space="preserve"> </t>
  </si>
  <si>
    <t>META</t>
  </si>
  <si>
    <t xml:space="preserve">PRODUCTO </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</si>
  <si>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</si>
  <si>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</si>
  <si>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</si>
  <si>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</si>
  <si>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</si>
  <si>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</si>
  <si>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</si>
  <si>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</si>
  <si>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</si>
  <si>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</si>
  <si>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</si>
  <si>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</si>
  <si>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</si>
  <si>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</si>
  <si>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</si>
  <si>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</si>
  <si>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</si>
  <si>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</si>
  <si>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</si>
  <si>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</si>
  <si>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</si>
  <si>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</si>
  <si>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</si>
  <si>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</si>
  <si>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</si>
  <si>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</si>
  <si>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</si>
  <si>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</si>
  <si>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</si>
  <si>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</si>
  <si>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</si>
  <si>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</si>
  <si>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PLE-FT-15</t>
  </si>
  <si>
    <t xml:space="preserve">3. COMPONENTE: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</si>
  <si>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</si>
  <si>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</si>
  <si>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</si>
  <si>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</si>
  <si>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</si>
  <si>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</si>
  <si>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</si>
  <si>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</si>
  <si>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</si>
  <si>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Bogotá mejor para todos 2016-2020</t>
  </si>
  <si>
    <t>No 1166 Consolidación de la gestión pública eficiente del IDIGER, como entidad coordinadora del SDGR-CC.</t>
  </si>
  <si>
    <t>Febrero de 2019</t>
  </si>
  <si>
    <t>1 de Enero al 31 de Diciembre de 2019</t>
  </si>
  <si>
    <t xml:space="preserve">PLAN DE ACCIÓN </t>
  </si>
  <si>
    <t>1.1</t>
  </si>
  <si>
    <t>% de avance</t>
  </si>
  <si>
    <t>1.2</t>
  </si>
  <si>
    <t>2.1</t>
  </si>
  <si>
    <t>2.2</t>
  </si>
  <si>
    <t>Ejecutar el 100% de la programación del plan de acción de la vigencia con respecto a la implementación del MIPG</t>
  </si>
  <si>
    <t>3.1</t>
  </si>
  <si>
    <t>3.2</t>
  </si>
  <si>
    <t>Se ejecuta presupuesto de reservas al 100%</t>
  </si>
  <si>
    <t>N/A</t>
  </si>
  <si>
    <t>Jorge Castro</t>
  </si>
  <si>
    <t>Direccionamiento Estratégico, Desarrollo del SDGR-CC</t>
  </si>
  <si>
    <t>Oficina Asesora de Planeación</t>
  </si>
  <si>
    <t>1.3</t>
  </si>
  <si>
    <t>1.4</t>
  </si>
  <si>
    <t xml:space="preserve">Realizar el control y seguimiento al 100% de los recursos 
FONDIGER </t>
  </si>
  <si>
    <t>No. de informes realizados/No de informes programados o solicitados</t>
  </si>
  <si>
    <t>Total mesas de trabajo realizadas/4 mesas de trabajo programadas</t>
  </si>
  <si>
    <t>Desarrollo del SDGR-CC</t>
  </si>
  <si>
    <t>2.3</t>
  </si>
  <si>
    <t>2.4</t>
  </si>
  <si>
    <t>2.5</t>
  </si>
  <si>
    <t>2.6</t>
  </si>
  <si>
    <t>2.7</t>
  </si>
  <si>
    <t>Apoyar la Secretaría Técnica del Consejo Distrital para Gestión de Riesgos y Cambio Climático, Comisión Intersectorial de Gestión de Riesgos y Cambio Climático y Consejo Consultivo Distrital de Gestión de Riesgos y Cambio Climático, según solicitud de la Dirección General de la entidad</t>
  </si>
  <si>
    <t>Socializar con las entidades del SDGR-CC del Plan Distrital de Gestión del Riesgo de Desastres y del Cambio Climático para Bogotá D.C., 2018-2030</t>
  </si>
  <si>
    <t>Formular y poner en marcha el Sistema de Seguimiento y Evaluación del Plan Distrital de Gestión del Riesgo de Desastres y del Cambio Climático para Bogotá D.C</t>
  </si>
  <si>
    <t>Cumplir las acciones determinadas en el plan de acción de SIGD para el proceso Desarrollo del SDGR-CC</t>
  </si>
  <si>
    <t>Fusionar los actuales procedimientos relacionados con la formulación y seguimiento de políticas, planes e instrumentos para la gestión de riesgos y cambio climático, con el procedimiento de Incorporación de la Gestión de Riesgos y Adaptación al Cambio Climático en los instrumentos de política en los ámbitos territorial y sectorial, en un procedimiento que se ajuste a las actuales condiciones del proceso de Coordinación del SDGR- CC y el actual Sistema Integrado de Gestión.</t>
  </si>
  <si>
    <t>Ejecutar el 100% de las acciones necesarias para el fortalecimiento del proceso de Desarrollo del SDGR-CC
para la meta transversal del SIG</t>
  </si>
  <si>
    <t>Reuniones asistidas /Reuniones convocadas</t>
  </si>
  <si>
    <t>Informes de seguimiento realizados/ Informes Programados</t>
  </si>
  <si>
    <t>Elaborar los informes  que contengan los aspectos financieros y contractuales de FONDIGER, que sean solicitados.</t>
  </si>
  <si>
    <t>Dar trámite a todos los documentos necesarios para la ejecución eficiente de los recursos de FONDIGER (Solicitudes CDP, Solicitudes de CRP, Cuentas de cobro, anulaciones, liberaciones, etc)</t>
  </si>
  <si>
    <t>Apoyar a la Secretaría Técnica de la Junta Directiva en la preparación de la documentación que sea necesaria para las sesiones que  se realizan en el año (2 ordinarias y las extraordinarias necesarias).</t>
  </si>
  <si>
    <t>Convocar mesas de trabajo con los supervisores y apoyo a la supervisión para realizar seguimiento a los  recursos de FONDIGER</t>
  </si>
  <si>
    <t>Revisar y analizar las instancias de participación del Distrito en las cuales participa el IDIGER.</t>
  </si>
  <si>
    <t>Realizar el seguimiento  a instancias de orientación y coordinación, a través de la consolidación de información semestral de su funcionamiento.</t>
  </si>
  <si>
    <t xml:space="preserve">% de avance del sistema </t>
  </si>
  <si>
    <t>% de cumplimiento del plan de acción</t>
  </si>
  <si>
    <t>3.3</t>
  </si>
  <si>
    <t>3.4</t>
  </si>
  <si>
    <t>3.5</t>
  </si>
  <si>
    <t>3.6</t>
  </si>
  <si>
    <t>3.7</t>
  </si>
  <si>
    <t>Profesionales grupo funcional Planeación Institucional Angelica Bemudez- Andrea Linares</t>
  </si>
  <si>
    <t xml:space="preserve">N° de proyectos con seguimiento / N° de proyectos programados </t>
  </si>
  <si>
    <t>Orientar a las dependencias de la entidad en la formulación y reformulación de los proyectos de inversión del Plan de Desarrollo a cargo de la entidad.</t>
  </si>
  <si>
    <t>Realizar la planeación, seguimiento y control a la ejecución física y presupuestal de los recursos de inversión del IDIGER y a las modificaciones requeridas, para el cumplimiento de las metas institucionales.</t>
  </si>
  <si>
    <t>Dar trámite a todos los documentos necesarios para la ejecución eficiente de los recursos de IDIGER (Modificaciones del proyecto,  Solicitudes CDP, anulaciones, liberaciones de saldos, cambio de conceptos de gasto y recurrencia,  modificaciones presupuestales, traslado de recursos entre proyectos, etc)</t>
  </si>
  <si>
    <t>Orientar a las dependencias de la entidad en la estructuración de la información relacionada con los avances de la gestión institucional.</t>
  </si>
  <si>
    <t>Liderar la formulación, seguimiento y evaluación de los planes de acción para el cumplimiento de los objetivos, funciones y competencias asignadas a la entidad.</t>
  </si>
  <si>
    <t>No de informes presentados / No de informes requeridos en el periodo</t>
  </si>
  <si>
    <t>N° de Planes de acción con seguimiento/N° de planes de acción formulados</t>
  </si>
  <si>
    <t>No de reportes con viabilidad por la SDP / Total de los reportes requeridos en la vigencia</t>
  </si>
  <si>
    <t>Seguimiento y Control de Proyectos de Inversión</t>
  </si>
  <si>
    <t>4.3</t>
  </si>
  <si>
    <t>4.4</t>
  </si>
  <si>
    <t>4.5</t>
  </si>
  <si>
    <t>4.6</t>
  </si>
  <si>
    <t>4.7</t>
  </si>
  <si>
    <t>4.8</t>
  </si>
  <si>
    <t>4.9</t>
  </si>
  <si>
    <t>Gestionar el cierre del 100% de los hallazgos generados en el seguimiento al SIGD</t>
  </si>
  <si>
    <t xml:space="preserve">Consolidar el 100% de planes de acción resultantes de los autodiagnósticos, en el marco del  MIPG </t>
  </si>
  <si>
    <t xml:space="preserve">Lograr una mayor calificación de cumplimiento a los criterios ambientales - PIGA- definidos por la Secretaria Distrital de Ambiente en tema de sostenibilidad ambiental, con respecto al año anterior  </t>
  </si>
  <si>
    <t xml:space="preserve">Consolidar la información relacionada con la rendición de cuentas y realizar divulgación en diferentes medios para conocimiento de la ciudadanía.  </t>
  </si>
  <si>
    <t xml:space="preserve">Consolidar y hacer monitoreo trimestral de cumplimiento al Plan Anticorrupción y de Atención al Ciudadano. </t>
  </si>
  <si>
    <t xml:space="preserve">Cumplimiento de los criterios de la Ley 1712 de 2014, con respecto a la publicación de información pública. </t>
  </si>
  <si>
    <t>Monitoreo a observaciones de cumplimiento de indicadores, auditoria, solicitudes de entes externos, monitoreo de riesgos, PIGA, FURAG.</t>
  </si>
  <si>
    <t xml:space="preserve">Oficina Asesora de Planeación - Grupo SIGD </t>
  </si>
  <si>
    <t xml:space="preserve">Socialización de lineamientos de gestión de conocimiento e innovación </t>
  </si>
  <si>
    <t xml:space="preserve">Numero de riesgos identificados nuevos / Total de riesgos </t>
  </si>
  <si>
    <t>Número de talleres programados/Numero de talleres ejecutados</t>
  </si>
  <si>
    <t xml:space="preserve">Número de criterios cumplidos de acuerdo la ley/total de criterios de evaluación  </t>
  </si>
  <si>
    <t xml:space="preserve">Numero de hallazgos cerrados / Total de hallazgos </t>
  </si>
  <si>
    <t>Sistema Integrado de Gestión - SIG</t>
  </si>
  <si>
    <t>Cooperación Sub Nacional, Nacional e Internacional</t>
  </si>
  <si>
    <t xml:space="preserve">5. COMPONENTE: </t>
  </si>
  <si>
    <t>5.1</t>
  </si>
  <si>
    <t>5.2</t>
  </si>
  <si>
    <t>Formular una Estrategia de Cooperación sub nacional, nacional e internacional para el IDIGER que incluya las líneas de Oferta y Demanda identificadas para el fortalecimiento del SDGRD-CC</t>
  </si>
  <si>
    <t>Documento Estrategia de Cooperación aprobado y publicado</t>
  </si>
  <si>
    <t>Gestionar 2 acciones de cooperación  sub nacional, nacional o internacional de acuerdo a la Estrategia de Cooperación del IDIGER</t>
  </si>
  <si>
    <t>Número de acciones de cooperación gestionadas/ Número de acciones de Cooperación programadas</t>
  </si>
  <si>
    <t>Dirección General - Profesional especializado Cooperación</t>
  </si>
  <si>
    <t xml:space="preserve">6. COMPONENTE: </t>
  </si>
  <si>
    <t>Número de documentos solicitados/Total documentos elaborados</t>
  </si>
  <si>
    <t>% de avance en la fusión y formulación del nuevo procedimiento del proceso de Desarrollo del SDGR-CC</t>
  </si>
  <si>
    <t>% de avance en la consolidación de la información</t>
  </si>
  <si>
    <t>Número de reuniones de seguimiento a plan anticorrupción realizadas en el año / total de reuniones programadas de seguimiento al plan anticorrupción en el año</t>
  </si>
  <si>
    <t>N:A</t>
  </si>
  <si>
    <t>10 de abril de 2019</t>
  </si>
  <si>
    <t>28 de marzo de 2019</t>
  </si>
  <si>
    <t>3,4 y 3,5</t>
  </si>
  <si>
    <t>Se ajusta el tiempo del contrato del presupuesto asignado por lo tanto disminuye el valor asignado en el recurso de estos productos.</t>
  </si>
  <si>
    <t>Se ajusta el indicador del producto ya que las mesas de trabajo con los supervisores se programaron trimestralmente.</t>
  </si>
  <si>
    <t>6.1</t>
  </si>
  <si>
    <t>6.2</t>
  </si>
  <si>
    <t xml:space="preserve">Realizar el seguimiento a la ejecución de un Plan Distrital de Gestión de Riesgos y Cambio Climático </t>
  </si>
  <si>
    <t xml:space="preserve">Revisar, ajustar, estructurar y reportar los informes de avances y resultados requeridos por la  normativa legal vigente y en cumplimiento de la misión institucional.
</t>
  </si>
  <si>
    <t>Realizar el seguimiento, revisión, consolidación y reporte del informe de avance del cumplimiento de los compromisos del plan de acción del IDIGER para cada periodo requerido, asociado al Plan de Desarrollo "Bogotá Mejor para todos" en sus componentes de inversión, gestión, territorialización y actividades. Así mismo, la revisión, consolidación y reporte del avance al programa No 4 Familias Protegidas y Adaptadas al Cambio Climático.</t>
  </si>
  <si>
    <t>Número de autodiagnósticos realizados / Número de autodiagnósticos programados</t>
  </si>
  <si>
    <t xml:space="preserve">Requisitos ambientales con cumplimiento/Total de requisitos  </t>
  </si>
  <si>
    <t xml:space="preserve">Definir los lineamientos que tendría el Documento de gestión de conocimiento e innovación, según la dinámica de la entidad,  de acuerdo a los parámetros de MIPG y socializarlo con las dependencia que hacen parte de la dimensión de Conocimiento e innovación </t>
  </si>
  <si>
    <t xml:space="preserve">Monitorear conjuntamente con los procesos, los  Riesgos estratégicos, corrupción de proceso y ambientales para todos los procesos de la entidad,  de manera cuatrimestral </t>
  </si>
  <si>
    <t xml:space="preserve">Realización de  4 talleres y actividades a líderes en los cuales se divulgue los avances y temas relacionados con la implementación de MIPG </t>
  </si>
  <si>
    <t>Orientar a las dependencias de la entidad en la estructuración de la información relacionada con los avances de la gestión institucional.
Revisar, ajustar, estructurar y reportar los informes de avances y resultados requeridos por la  normativa legal vigente y en cumplimiento de la misión institucional.</t>
  </si>
  <si>
    <t>Se ajusta el indicador de este producto por que el resultado obtenido está en términos de autodiagnósticos.</t>
  </si>
  <si>
    <t>Se ajusta el indicador de este producto por que el resultado obtenido de quedar en términos de cumplimiento de criterios de evaluación</t>
  </si>
  <si>
    <t>Fondo Distrital de Gestión de Riesgos y Cambio Climático - FONDIGER</t>
  </si>
  <si>
    <t>Oficina Asesora de Planeación
Profesional Especializado 222-29: Mary Sol Manjarres</t>
  </si>
  <si>
    <t>Documentación preparada/Documentación requerida para el desarrollo de las Juntas Directivas FONDIGER</t>
  </si>
  <si>
    <t xml:space="preserve">Desarrollar el 100% de las acciones necesarias para la articulación y dinamización del Sistema Distrital de Gestión de Riesgos y Cambio Climático  </t>
  </si>
  <si>
    <t>Oficina Asesora de Planeación
Profesional Especializado 222-29: Claudia Sandoval García
Profesional Universitario 219-12: Jaime Iván Martínez Martínez</t>
  </si>
  <si>
    <t>% de avance de  matriz con revisión y análisis de las instancias  de participación del Distrito.</t>
  </si>
  <si>
    <t>Entidades con socialización / Entidades programadas</t>
  </si>
  <si>
    <t>En el mes de Junio 2019, la Secretaría Distrital de Ambiente, realizó auditoría para revisar la conformidad en la ejecución del  plan de acción ambiental  de acuerdo a lo concertado a inicios del año 2018; de igual manera realizó visita a la totalidad de las sedes concertadas con el fin de revisar el cumplimiento  y  la aplicación de  los criterios normativos en materia ambiental de la entidad.
Como resultado de esta auditoría se evidenció la mejora en la gestión ambiental  de la entidad, al lograr el  80,06% de cumplimiento de requisitos, aumento en un 15% de la tendencia con respecto al periodo 2017 - 2018 y ubicó a la entidad en un rango de desempeño Medio- Alto.</t>
  </si>
  <si>
    <t>N.A</t>
  </si>
  <si>
    <t>Realizar el seguimiento y control de los 4 proyectos de inversión del IDIGER</t>
  </si>
  <si>
    <t>Realizar el seguimiento y control a 9 
planes de acción por dependencia</t>
  </si>
  <si>
    <t>Realizar 8 reportes del plan de acción en el Sistema de Seguimiento al Plan de Desarrollo SEGPLAN</t>
  </si>
  <si>
    <t xml:space="preserve">Un documento aprobado y publicado </t>
  </si>
  <si>
    <t>Se citó y realizó la Secretaria Técnica de siete reuniones del consejo consultivo 31 de enero, 28 de febrero, 19 de marzo, 26 de abril, 7 junio,  27 de junio y 29 de agosto. En la Web se encuentran publicadas las actas y anexos de las reuniones, y se participá activamente en las reuniones del Comité Organizador del evento academico.</t>
  </si>
  <si>
    <t>Se realizó el informe de seguimiento de la Comisión Intersectorial de Gestión de Riesgos y Cambio Climático y del Consejo Consultivo Distrital  de Gestión de Riesgos y Cambio Climático los informes respectivos de la Presidencia y Secretaría Técnica en relación con la gestión del primer semestre del año.</t>
  </si>
  <si>
    <t>Se programó y realizó la socialización con el equipo de Cambio Climático de la Secretaría Distrital de Ambiente, y se realizó el apoyo a las entidades en la formulación y seguiniento de metas e indicadores del PDGRDCC, de manera presencial, telefonica y por medios virtuales.</t>
  </si>
  <si>
    <t>Documento aprobado por  Comisión Intersectorial de Gestión de Riesgos y Cambio Climático en proceso de montaje de aplicativo.</t>
  </si>
  <si>
    <t>Se trabajo en la elaboración y actualización de la matriz de riesgo correspondiente al proceso de Desarrollo del SDGR, asi como de su seguimiento y evaluación.</t>
  </si>
  <si>
    <t>Se realizó la fusión de los procedimientos del Proceso de Desarrollo del SDGR-CC, actualmente se incorporó la propuesta del procedimiento fusionado al formato establecido, y se encuentra el documento en proceso de revisión y aprobación del Jefe de la Oficina Asesora de Planeación.
Adicionalmente se actualizó el procedimiento relacionado con la "Coordinación del SDGRDCC" a los requerimientos del nuevo formato, se encuentra en revisión del Jefe de la Oficina Asesora de Planeación.</t>
  </si>
  <si>
    <t>%  de variación con respecto al anterior trimestre en riesgo residual calificado en moderado y  bajo</t>
  </si>
  <si>
    <t xml:space="preserve">La matriz de riesgo aumento en 9 sus riesgos identificados, la valoración de estos riesgos evidencia la aplicación de los controles y su solidez con el paso del tiempo, ya que la variación es positiva en los riesgos residuales en bajo y moderado, los cuales han aumentado en un 22%, de igual manera el número de riesgos residuales en Alto disminuyó. El riesgo extremo se mantuvo debido al impacto que generan los riesgos de corrupción en caso de su materialización. 
En el cuarto  trimestre no se identificaron riesgos nuevos, se revisó y se actualizaron los riesgos que se encuentran identificados, verificando la calificación inicial, se incluye en la matriz la pregunta si debe establecerse acciones para fortalecer el control, tambien si el control ayuda a disminuir la probabilidad y en que magnitud (Directa, indirectamente o no disminuye), asl igual que con el impacto </t>
  </si>
  <si>
    <t xml:space="preserve">En las instalaciones de la Alcaldía local de Engativá, se llevó a cabo la reunión de líderes, en la cual se socializaron los avances con respecto al Modelo Integrado de Planeación y Gestión-MIPG, y se definieron las acciones de mejora para su sostenibilidad e implementación. Los temas tratados fueron: 
• Monitoreo y seguimiento de riesgos
• Resultados FURAG
• PIGA-Resultado auditoria 
• Seguridad de la información 
• Supervisión de Contratos 
• Capacitación manejo de residuos sólidos – Acuerdo de Corresponsabilidad 
Para el cuatro trimestre se realizó reunión de líderes Se realiza reunión de líderes en la cual se socializa el avance en el plan de adecuación y desempeño, se presenta la actualización de la matriz de riegos, se presenta el avance en el diligenciamiento del FURAG, se habla de los planes de mejoramiento, la necesidad de actualizar de acuerdo al esquema de publicación los items faltantes correspondientes a 5 Items y  se socializa el informe de Huella de Carbono. </t>
  </si>
  <si>
    <t>2. Con respecto al monitoreo del Plan Anticorrupción, en el componente de rendición de cuentas, se generó el diagnóstico de rendición de cuentas, conjuntamente con el grupo de rendición de cuentas,  tomando como base el formato de autodiagnóstico de rendición de cuentas de la función pública (FURAG- Rendición de cuentas). 
Como resultado de este autodiagnóstico, se proyectó el plan de acción para dar cumplimiento a las brechas identificadas en la rendición de cuentas y generar como último la estrategia de rendición de cuentas de la Entidad.
Se  formula la estrategia de rendición de cuentas para el 2020, integrando los elementos de aprestamiento, diseño, preparación, ejecución y seguimiento. Se socializa mediante coreo electrónico a los servidores publicos y se publica en la página web de la entidad. Documento DE-GU-02 Guia metodologica de rendición de cuentas 2020 https://www.idiger.gov.co/documents/20182/390533/DE-GU-02+Gu%C3%ADa+metodologica+de+rendici%C3%B3n+de+cuentas.pdf/da2dd8ec-327a-4120-b1f2-6e41b21a095a</t>
  </si>
  <si>
    <t xml:space="preserve">Se ha socializado el esquema de publicación, mediante comunicados se ha solicitado la actualización en la página web. En reunión de líderes se socializan lo s puntos que deben tener en cuenta para la actualización de los items que se encuentran definidos en la ley de transparencia. </t>
  </si>
  <si>
    <t xml:space="preserve">5. La Oficina Asesora de Planeación realizó seguimiento al cumplimiento de los criterios de la Ley respecto al cumplimiento de los lineamientos señalados en la Ley 1712 de 2014 -Ley de Transparencia y genera en la página web de la procuraduría el Índice de Transparencia y Acceso a la Información, cuyo resultado de cumplimiento fue de 97 de 100 puntos. Se continua avanzando en la consolidación y publicación de la información. </t>
  </si>
  <si>
    <t xml:space="preserve">En el tercer seguimiento de control interno se realiza el cierre a 9  hallazgos identificados en auditoria. Los cuatro restantes se encuentran en un avance del 80 y 90% de finalización, los cuales se cerraran en el cuatro trimestre. 
Se realiza el cierre de 4 Hallazgos los cuales se encontraban en un porcentaje de cumplimiento de 80% se remiten las evidencias a la oficina de control interno para su revisión y aprobación.  </t>
  </si>
  <si>
    <t>En cuanto a las actividades de gestión de conocimiento e innovación, los procesos realizaron diagnóstico sobre las prácticas que han implementado en gestión del conocimiento e innovación, lo cual será insumo fundamental para generar la estrategia transferencia del conocimiento e innovación a desarrollar en la Entidad.
Los lineamientos se definieron de acuerdo al diagnóstico y se generara las acciones para cerrar las brechas identificadas en el diagnóstico de gestión de conocimiento e innovación. 
Se realiza el protocolo para la gestión del conocimiento y la innovación, el cual será insumo para definir las lecciones aprendidas de las acciones de transferencia de conocimiento que la entidad ha implementado. 
Se Crea el grupo de gestión del conocimiento y la innovación que serán los responsables de diseñar, hacer seguimiento y ejecutar las acciones de la politica de gestión del conocimiento y la innovación del año 2020</t>
  </si>
  <si>
    <t>Con corte a 31 de diciembre /2019, se logró el 100% de la gestión de las solicitudes recibidas de FONDIGER por parte de las diferentes entidades del SDGRCC.</t>
  </si>
  <si>
    <t xml:space="preserve">
Con el fin de realizar seguimiento a la ejecución de los recursos del FONDIGER, con corte al tercer trimestre se han realizado cuatro  mesas de trabajo en las siguientes fechas: 30/9/2019, 27/9/2019, 10 /07/2019, 31/7/2019, ,  socializando entre otros temas:  Seguimiento organización  de los documentos que conforman archivo FONDIGER, resolución de  inquietudes a los responsables del seguimiento de cada una de las entidades a las cuales la Junta Directiva del FONDIGER les ha asignado recursos, retroalimentación a enlaces  temas varios relacionados con informes ejecución FONDIGER. Socialización guía FONDIGER Caja de Vivienda Popular.  Socialización  avances de algunos Planes Acción por parte enlaces de  la UAESP, JBB.</t>
  </si>
  <si>
    <t>01 de Octubre al 31 de diciembre de 2019</t>
  </si>
  <si>
    <t>Se realizó seguimiento mensual a la ejecución física y presupuestal de los 4 proyectos durante el 2019. Se comunicarón las alertas correpondientes al cumplimiento de las metas de cada proyecto y se realizó la orientación respectiva con repecto a los cambios y ajustes de cada proyecto.  En el último trimestre del 2019 no se realizaron modificaciones  presupestales que requieran reducciones presupuestales o traslados entre proyectos.</t>
  </si>
  <si>
    <t>N° de Solicitudes de modificación tramitadas / Total de solicitudes</t>
  </si>
  <si>
    <t>21 de octubre de 2019</t>
  </si>
  <si>
    <t>Se ajusta el indicador especificando que la medición es en terminos del número de ajustes que se realizan a cada una de las fichas de los proyectos de inversión.</t>
  </si>
  <si>
    <t>Con corte a 31 de diciembre de 2019 se emitieron 86 solicitudes de modificación de proyectos y rubros de inversión, las cuales se respondieron en su totalidad. Adicionalmente se han dado trámite a las solicitudes de CDP, anulaciones y liberaciones solicitadas.</t>
  </si>
  <si>
    <t>Se estructuraron y presentaron los siguientes informes y/o seguimietos:
1. Seguimientos mensuales a los indicadores PMR (Producto, metas, resultado) en PREDIS durante el 2019.
2.Informes de gestión trimestrales  de ejecución fisica y presupuestal Bogota Mejor para Todos durante el 2019.
3.Reporte de la rendición de Cuentas mensual -SIVICOF
3. Informes trimestrales del Programa No 4 Familias Protegias y Adptadas al cambio climatico- SEGPLAN -2019
4.Reprogramación trimestral del Plan de Accion- SEGPLAN (Ficha EBI, actualización de magnitudes en los componente de inversion, gestion y reservas presupuestales) -2019
5. Segumiento  del Plan de Accion-SEGPLAN (Ficha EBI, magnitudes en los componentes de inversion, gestion y reservas presupuestales) -2019
5.Respuesta a informes solicitados por las diferentes entidades y entes de control.</t>
  </si>
  <si>
    <t>Se realizó el seguimiento con corte a 31 de diciembre de 2019 de los 9 planes de acción,  se revisó su porcentaje de ejecución y se proyecta el envío de la ejcución 2019 en el mes de enero de 2020.</t>
  </si>
  <si>
    <t>Se relizó el seguimiento trimestral con corte a 31 de sdiciembre de 2019  con la revisión, consolidación y reporte del informe de avance del cumplimiento de los compromisos del plan de acción del IDIGER para cada periodo requerido, asociado al Plan de Desarrollo "Bogota Mejor para todos" en sus componentes de inversion, gestión, territorialización y actividades. Asi mismo, la revisión, consolidación y reporte del avance al programa No 4 Familias Protegidas y Adaptadas al Cambio Climático.</t>
  </si>
  <si>
    <t>Se  construyó la matriz de "Instancias de Coordinación" en la que participa el IDIGER, y se encuentra publicada la versión final actualizada a 28 de febrero de 2019, en cumplimiento de la Resolución 233 de 2018.</t>
  </si>
  <si>
    <t>Se logra completar el 100% de los autodiagnósticos.</t>
  </si>
  <si>
    <t>El documento  no tuvo observaciones de la dirección
En cuanto a su ejecución el áreas de Logística y centro de reserva particpó  en el 2° simposio de logística humanitaria y Cadenas de Suministro disruptivas realizado el 25 de noviembre en la Universidad de la Sabana, donde el IDIGER dictará una charla sobre Manejo y Operación de Centro logístico de Reserva
Se participó en el II Encuentro Nacional de Experiencias en Gestión de Riesgos de Desastres y Adaptación al cambio climático con una presentación sobre la hemeroteca de cambio climático, también funcionarios de diferentes subdirecciones asistieron al evento para escuchar las diferentes experiencias</t>
  </si>
  <si>
    <t>Durante los días 10 al 13  de diciembre se acompaño una visita de profesores japoneses pertenecientes al grupo de información del proyecto SATREPS con JICA, quienes instalaron un software de movimiento sismico en el SAB
Frente al convenio con AMVA se realizaron dos intercambios:
1. Intercambio de información sobre la fortmulación del Plan de Variabilidad Climática del Valle de Aburrá 
2. Participación del IDIGER como asistentes al Taller Internacional sobre riesgos NATECH</t>
  </si>
  <si>
    <t>De los doce informes programados para la vigencia 2019, se han elaborado 12 con corte al 31 de diciembre de 2019. Se realizaron las  verificaciones con la información reportada por el área de presupuesto para consolidar las fichas de FONDIGER al cierre de la vigencia, el cumplimiento es total con relación a la fecha de corte.</t>
  </si>
  <si>
    <t>Ejecutar el 100% de las reservas constituidas por la Oficina Asesora de Planeación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</si>
</sst>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43" formatCode="_(* #,##0.00_);_(* \(#,##0.00\);_(* &quot;-&quot;??_);_(@_)"/>
    <numFmt numFmtId="164" formatCode="_(&quot;$&quot;\ * #,##0_);_(&quot;$&quot;\ * \(#,##0\);_(&quot;$&quot;\ * &quot;-&quot;??_);_(@_)"/>
    <numFmt numFmtId="165" formatCode="0.0%"/>
    <numFmt numFmtId="166" formatCode="_-&quot;$&quot;\ * #,##0_-;\-&quot;$&quot;\ * #,##0_-;_-&quot;$&quot;\ * &quot;-&quot;_-;_-@"/>
    <numFmt numFmtId="167" formatCode="d\.m"/>
    <numFmt numFmtId="168" formatCode="_(* #,##0_);_(* \(#,##0\);_(* &quot;-&quot;??_);_(@_)"/>
  </numFmts>
  <fonts count="30"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Trebuchet MS"/>
      <family val="2"/>
    </font>
    <font>
      <sz val="11"/>
      <color rgb="FF7F7F7F"/>
      <name val="Arial"/>
      <family val="2"/>
    </font>
    <font>
      <sz val="11"/>
      <name val="Trebuchet MS"/>
      <family val="2"/>
    </font>
    <font>
      <sz val="10"/>
      <color rgb="FF000000"/>
      <name val="Arial"/>
      <family val="2"/>
    </font>
    <font>
      <sz val="11"/>
      <color theme="0" tint="-0.499984740745262"/>
      <name val="Trebuchet MS"/>
      <family val="2"/>
    </font>
  </fonts>
  <fills count="13">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s>
  <borders count="60">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rgb="FF7F7F7F"/>
      </left>
      <right style="thin">
        <color theme="0" tint="-0.499984740745262"/>
      </right>
      <top style="thin">
        <color theme="0" tint="-0.499984740745262"/>
      </top>
      <bottom/>
      <diagonal/>
    </border>
    <border>
      <left style="thin">
        <color rgb="FF7F7F7F"/>
      </left>
      <right style="thin">
        <color rgb="FF7F7F7F"/>
      </right>
      <top/>
      <bottom/>
      <diagonal/>
    </border>
    <border>
      <left style="thin">
        <color rgb="FF7F7F7F"/>
      </left>
      <right style="thin">
        <color rgb="FF7F7F7F"/>
      </right>
      <top style="thin">
        <color theme="0" tint="-0.499984740745262"/>
      </top>
      <bottom/>
      <diagonal/>
    </border>
    <border>
      <left style="thin">
        <color rgb="FF7F7F7F"/>
      </left>
      <right style="thin">
        <color rgb="FF7F7F7F"/>
      </right>
      <top/>
      <bottom style="thin">
        <color theme="0" tint="-0.499984740745262"/>
      </bottom>
      <diagonal/>
    </border>
    <border>
      <left style="thin">
        <color rgb="FF7F7F7F"/>
      </left>
      <right style="thin">
        <color theme="0" tint="-0.499984740745262"/>
      </right>
      <top/>
      <bottom/>
      <diagonal/>
    </border>
    <border>
      <left style="thin">
        <color rgb="FF7F7F7F"/>
      </left>
      <right style="thin">
        <color theme="0" tint="-0.499984740745262"/>
      </right>
      <top/>
      <bottom style="thin">
        <color theme="0" tint="-0.499984740745262"/>
      </bottom>
      <diagonal/>
    </border>
    <border>
      <left style="thin">
        <color theme="0" tint="-0.499984740745262"/>
      </left>
      <right style="thin">
        <color rgb="FF7F7F7F"/>
      </right>
      <top style="thin">
        <color rgb="FF7F7F7F"/>
      </top>
      <bottom/>
      <diagonal/>
    </border>
    <border>
      <left style="thin">
        <color theme="0" tint="-0.499984740745262"/>
      </left>
      <right style="thin">
        <color rgb="FF7F7F7F"/>
      </right>
      <top/>
      <bottom/>
      <diagonal/>
    </border>
    <border>
      <left style="thin">
        <color theme="0" tint="-0.499984740745262"/>
      </left>
      <right style="thin">
        <color rgb="FF7F7F7F"/>
      </right>
      <top/>
      <bottom style="thin">
        <color rgb="FF7F7F7F"/>
      </bottom>
      <diagonal/>
    </border>
    <border>
      <left style="thin">
        <color rgb="FF7F7F7F"/>
      </left>
      <right/>
      <top style="thin">
        <color theme="0" tint="-0.499984740745262"/>
      </top>
      <bottom style="thin">
        <color rgb="FF7F7F7F"/>
      </bottom>
      <diagonal/>
    </border>
    <border>
      <left/>
      <right style="thin">
        <color rgb="FF7F7F7F"/>
      </right>
      <top style="thin">
        <color theme="0" tint="-0.499984740745262"/>
      </top>
      <bottom style="thin">
        <color rgb="FF7F7F7F"/>
      </bottom>
      <diagonal/>
    </border>
    <border>
      <left style="thin">
        <color rgb="FF7F7F7F"/>
      </left>
      <right/>
      <top style="thin">
        <color rgb="FF7F7F7F"/>
      </top>
      <bottom style="thin">
        <color theme="0" tint="-0.499984740745262"/>
      </bottom>
      <diagonal/>
    </border>
    <border>
      <left/>
      <right style="thin">
        <color rgb="FF7F7F7F"/>
      </right>
      <top style="thin">
        <color rgb="FF7F7F7F"/>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s>
  <cellStyleXfs count="3">
    <xf numFmtId="0" fontId="0" fillId="0" borderId="0"/>
    <xf numFmtId="9" fontId="18" fillId="0" borderId="0" applyFont="0" applyFill="0" applyBorder="0" applyAlignment="0" applyProtection="0"/>
    <xf numFmtId="43" fontId="28" fillId="0" borderId="0" applyFont="0" applyFill="0" applyBorder="0" applyAlignment="0" applyProtection="0"/>
  </cellStyleXfs>
  <cellXfs count="292">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0" fillId="2" borderId="1" xfId="0" applyFont="1" applyFill="1" applyBorder="1" applyAlignment="1">
      <alignment horizontal="center"/>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3" fillId="3" borderId="2" xfId="0" applyFont="1" applyFill="1" applyBorder="1" applyAlignment="1">
      <alignment horizontal="center" vertical="center"/>
    </xf>
    <xf numFmtId="0" fontId="13" fillId="3" borderId="1" xfId="0" applyFont="1" applyFill="1" applyBorder="1" applyAlignment="1">
      <alignment horizontal="center" vertical="center"/>
    </xf>
    <xf numFmtId="0" fontId="14" fillId="3" borderId="3" xfId="0" applyFont="1" applyFill="1" applyBorder="1" applyAlignment="1">
      <alignment horizontal="center" vertical="center"/>
    </xf>
    <xf numFmtId="0" fontId="6" fillId="2" borderId="1" xfId="0" applyFont="1" applyFill="1" applyBorder="1" applyAlignment="1">
      <alignment vertical="center" wrapText="1"/>
    </xf>
    <xf numFmtId="14" fontId="0" fillId="2" borderId="1" xfId="0" applyNumberFormat="1" applyFont="1" applyFill="1" applyBorder="1" applyAlignment="1">
      <alignment horizontal="center" vertical="center" wrapText="1"/>
    </xf>
    <xf numFmtId="164" fontId="0" fillId="2" borderId="1" xfId="0" applyNumberFormat="1" applyFont="1" applyFill="1" applyBorder="1" applyAlignment="1">
      <alignment vertical="center"/>
    </xf>
    <xf numFmtId="9" fontId="0" fillId="2" borderId="1" xfId="0" applyNumberFormat="1" applyFont="1" applyFill="1" applyBorder="1" applyAlignment="1">
      <alignment horizontal="left" vertical="center" wrapText="1"/>
    </xf>
    <xf numFmtId="4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0" fillId="0" borderId="0" xfId="0" applyFont="1" applyAlignment="1"/>
    <xf numFmtId="0" fontId="4" fillId="0" borderId="16" xfId="0" applyFont="1" applyBorder="1"/>
    <xf numFmtId="0" fontId="0" fillId="0" borderId="0" xfId="0" applyFont="1" applyAlignment="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10" fillId="3" borderId="17" xfId="0" applyFont="1" applyFill="1" applyBorder="1" applyAlignment="1">
      <alignment vertical="center" wrapText="1"/>
    </xf>
    <xf numFmtId="0" fontId="0" fillId="2" borderId="16" xfId="0" applyFont="1" applyFill="1" applyBorder="1"/>
    <xf numFmtId="0" fontId="5" fillId="2" borderId="16" xfId="0" applyFont="1" applyFill="1" applyBorder="1" applyAlignment="1">
      <alignment horizontal="center" vertical="center" wrapText="1"/>
    </xf>
    <xf numFmtId="44" fontId="0" fillId="2" borderId="16" xfId="0" applyNumberFormat="1" applyFont="1" applyFill="1" applyBorder="1" applyAlignment="1">
      <alignment horizontal="center" vertical="center" wrapText="1"/>
    </xf>
    <xf numFmtId="0" fontId="0" fillId="2" borderId="16" xfId="0" applyFont="1" applyFill="1" applyBorder="1" applyAlignment="1">
      <alignment horizontal="center"/>
    </xf>
    <xf numFmtId="0" fontId="0" fillId="2" borderId="16" xfId="0" applyFont="1" applyFill="1" applyBorder="1" applyAlignment="1">
      <alignment horizontal="center" vertical="center"/>
    </xf>
    <xf numFmtId="44" fontId="0" fillId="2" borderId="16" xfId="0" applyNumberFormat="1" applyFont="1" applyFill="1" applyBorder="1" applyAlignment="1">
      <alignment vertical="center" wrapText="1"/>
    </xf>
    <xf numFmtId="164" fontId="0" fillId="2" borderId="16" xfId="0" applyNumberFormat="1" applyFont="1" applyFill="1" applyBorder="1" applyAlignment="1">
      <alignment vertical="center"/>
    </xf>
    <xf numFmtId="9" fontId="0" fillId="2" borderId="16" xfId="0" applyNumberFormat="1" applyFont="1" applyFill="1" applyBorder="1" applyAlignment="1">
      <alignment horizontal="center" vertical="center"/>
    </xf>
    <xf numFmtId="0" fontId="6" fillId="2" borderId="16" xfId="0" applyFont="1" applyFill="1" applyBorder="1" applyAlignment="1">
      <alignment vertical="center" wrapText="1"/>
    </xf>
    <xf numFmtId="0" fontId="10" fillId="2" borderId="16" xfId="0" applyFont="1" applyFill="1" applyBorder="1" applyAlignment="1">
      <alignment horizontal="center" vertical="center" wrapText="1"/>
    </xf>
    <xf numFmtId="0" fontId="19" fillId="2" borderId="1" xfId="0" applyFont="1" applyFill="1" applyBorder="1"/>
    <xf numFmtId="0" fontId="10" fillId="3" borderId="9"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15" fillId="3" borderId="3" xfId="0" applyNumberFormat="1" applyFont="1" applyFill="1" applyBorder="1" applyAlignment="1">
      <alignment horizontal="center" vertical="center" wrapText="1"/>
    </xf>
    <xf numFmtId="0" fontId="0" fillId="0" borderId="0" xfId="0" applyFont="1" applyAlignment="1"/>
    <xf numFmtId="0" fontId="1" fillId="7" borderId="1" xfId="0" applyFont="1" applyFill="1" applyBorder="1"/>
    <xf numFmtId="0" fontId="1" fillId="7" borderId="0" xfId="0" applyFont="1" applyFill="1"/>
    <xf numFmtId="0" fontId="0" fillId="7" borderId="0" xfId="0" applyFont="1" applyFill="1" applyAlignment="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0" fillId="7" borderId="1" xfId="0" applyFont="1" applyFill="1" applyBorder="1"/>
    <xf numFmtId="0" fontId="0" fillId="7" borderId="0" xfId="0" applyFont="1" applyFill="1"/>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0" fillId="7" borderId="16" xfId="0" applyFont="1" applyFill="1" applyBorder="1"/>
    <xf numFmtId="9" fontId="0" fillId="7" borderId="1" xfId="0" applyNumberFormat="1" applyFont="1" applyFill="1" applyBorder="1" applyAlignment="1">
      <alignment horizontal="center" vertical="center"/>
    </xf>
    <xf numFmtId="9" fontId="0" fillId="7" borderId="16" xfId="0" applyNumberFormat="1" applyFont="1" applyFill="1" applyBorder="1" applyAlignment="1">
      <alignment horizontal="center" vertical="center"/>
    </xf>
    <xf numFmtId="0" fontId="4" fillId="7" borderId="15" xfId="0" applyFont="1" applyFill="1" applyBorder="1"/>
    <xf numFmtId="0" fontId="0" fillId="8" borderId="1" xfId="0" applyFont="1" applyFill="1" applyBorder="1" applyAlignment="1">
      <alignment horizontal="left" vertical="center" wrapText="1"/>
    </xf>
    <xf numFmtId="0" fontId="0" fillId="8" borderId="1" xfId="0" applyFont="1" applyFill="1" applyBorder="1"/>
    <xf numFmtId="0" fontId="0" fillId="8" borderId="16" xfId="0" applyFont="1" applyFill="1" applyBorder="1"/>
    <xf numFmtId="0" fontId="0" fillId="8" borderId="1" xfId="0" applyFont="1" applyFill="1" applyBorder="1" applyAlignment="1">
      <alignment horizontal="center" vertical="center"/>
    </xf>
    <xf numFmtId="0" fontId="0" fillId="8" borderId="16" xfId="0" applyFont="1" applyFill="1" applyBorder="1" applyAlignment="1">
      <alignment horizontal="center" vertical="center"/>
    </xf>
    <xf numFmtId="166" fontId="0" fillId="8" borderId="1" xfId="0" applyNumberFormat="1" applyFont="1" applyFill="1" applyBorder="1" applyAlignment="1">
      <alignment horizontal="center" vertical="center"/>
    </xf>
    <xf numFmtId="166" fontId="0" fillId="8" borderId="16" xfId="0" applyNumberFormat="1" applyFont="1" applyFill="1" applyBorder="1" applyAlignment="1">
      <alignment horizontal="center" vertical="center"/>
    </xf>
    <xf numFmtId="0" fontId="0" fillId="9" borderId="16" xfId="0" applyFont="1" applyFill="1" applyBorder="1" applyAlignment="1">
      <alignment horizontal="center" vertical="center"/>
    </xf>
    <xf numFmtId="0" fontId="11" fillId="9" borderId="16" xfId="0" applyFont="1" applyFill="1" applyBorder="1" applyAlignment="1">
      <alignment vertical="center" wrapText="1"/>
    </xf>
    <xf numFmtId="0" fontId="6" fillId="9" borderId="38" xfId="0" applyFont="1" applyFill="1" applyBorder="1" applyAlignment="1">
      <alignment horizontal="center" vertical="center" wrapText="1"/>
    </xf>
    <xf numFmtId="9" fontId="0" fillId="9" borderId="38" xfId="0" applyNumberFormat="1" applyFont="1" applyFill="1" applyBorder="1" applyAlignment="1">
      <alignment horizontal="center" vertical="center"/>
    </xf>
    <xf numFmtId="0" fontId="7" fillId="9" borderId="38" xfId="0" applyFont="1" applyFill="1" applyBorder="1" applyAlignment="1">
      <alignment horizontal="center" vertical="center" wrapText="1"/>
    </xf>
    <xf numFmtId="0" fontId="0" fillId="9" borderId="38" xfId="0" applyFont="1" applyFill="1" applyBorder="1" applyAlignment="1">
      <alignment horizontal="center" vertical="center"/>
    </xf>
    <xf numFmtId="0" fontId="6" fillId="9" borderId="16" xfId="0" applyFont="1" applyFill="1" applyBorder="1" applyAlignment="1">
      <alignment horizontal="center" vertical="center" wrapText="1"/>
    </xf>
    <xf numFmtId="9" fontId="0" fillId="9" borderId="16" xfId="0" applyNumberFormat="1" applyFont="1" applyFill="1" applyBorder="1" applyAlignment="1">
      <alignment horizontal="center" vertical="center"/>
    </xf>
    <xf numFmtId="0" fontId="7" fillId="9" borderId="16" xfId="0" applyFont="1" applyFill="1" applyBorder="1" applyAlignment="1">
      <alignment horizontal="center" vertical="center" wrapText="1"/>
    </xf>
    <xf numFmtId="0" fontId="0" fillId="9" borderId="16" xfId="0" applyFont="1" applyFill="1" applyBorder="1" applyAlignment="1">
      <alignment horizontal="center"/>
    </xf>
    <xf numFmtId="0" fontId="11" fillId="9" borderId="20" xfId="0" applyFont="1" applyFill="1" applyBorder="1" applyAlignment="1">
      <alignment horizontal="center" vertical="center" wrapText="1"/>
    </xf>
    <xf numFmtId="0" fontId="11" fillId="9" borderId="20" xfId="0" applyFont="1" applyFill="1" applyBorder="1" applyAlignment="1">
      <alignment vertical="center" wrapText="1"/>
    </xf>
    <xf numFmtId="0" fontId="11" fillId="5" borderId="1"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4" fillId="4" borderId="16" xfId="0" applyFont="1" applyFill="1" applyBorder="1"/>
    <xf numFmtId="0" fontId="0" fillId="4" borderId="0" xfId="0" applyFont="1" applyFill="1"/>
    <xf numFmtId="0" fontId="7" fillId="5" borderId="16" xfId="0" applyFont="1" applyFill="1" applyBorder="1" applyAlignment="1">
      <alignment vertical="center" wrapText="1"/>
    </xf>
    <xf numFmtId="0" fontId="1" fillId="7" borderId="16" xfId="0" applyFont="1" applyFill="1" applyBorder="1"/>
    <xf numFmtId="0" fontId="12" fillId="2" borderId="16"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9" fillId="6" borderId="13" xfId="0" applyFont="1" applyFill="1" applyBorder="1" applyAlignment="1">
      <alignment vertical="center" wrapText="1"/>
    </xf>
    <xf numFmtId="0" fontId="10" fillId="2" borderId="8"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4" fillId="4" borderId="16" xfId="0" applyFont="1" applyFill="1" applyBorder="1"/>
    <xf numFmtId="0" fontId="10" fillId="3" borderId="17" xfId="0" applyFont="1" applyFill="1" applyBorder="1" applyAlignment="1">
      <alignment horizontal="center" vertical="center" wrapText="1"/>
    </xf>
    <xf numFmtId="0" fontId="10" fillId="3" borderId="17" xfId="0" applyFont="1" applyFill="1" applyBorder="1" applyAlignment="1">
      <alignment horizontal="left" vertical="center" wrapText="1"/>
    </xf>
    <xf numFmtId="44" fontId="0" fillId="7" borderId="16" xfId="0" applyNumberFormat="1" applyFont="1" applyFill="1" applyBorder="1" applyAlignment="1">
      <alignment horizontal="center" vertical="center"/>
    </xf>
    <xf numFmtId="0" fontId="10" fillId="2" borderId="31"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10" fillId="3" borderId="9" xfId="0" applyFont="1" applyFill="1" applyBorder="1" applyAlignment="1">
      <alignment horizontal="center" vertical="center" wrapText="1"/>
    </xf>
    <xf numFmtId="0" fontId="27" fillId="2" borderId="26" xfId="0" applyFont="1" applyFill="1" applyBorder="1" applyAlignment="1">
      <alignment horizontal="center" vertical="center" wrapText="1"/>
    </xf>
    <xf numFmtId="0" fontId="27" fillId="2" borderId="30" xfId="0" applyFont="1" applyFill="1" applyBorder="1" applyAlignment="1">
      <alignment horizontal="center" vertical="center" wrapText="1"/>
    </xf>
    <xf numFmtId="9" fontId="27" fillId="2" borderId="29" xfId="1" applyFont="1" applyFill="1" applyBorder="1" applyAlignment="1">
      <alignment horizontal="center" vertical="center" wrapText="1"/>
    </xf>
    <xf numFmtId="0" fontId="27" fillId="2" borderId="28" xfId="0" applyFont="1" applyFill="1" applyBorder="1" applyAlignment="1">
      <alignment horizontal="center" vertical="center" wrapText="1"/>
    </xf>
    <xf numFmtId="9" fontId="27" fillId="2" borderId="28" xfId="1" applyFont="1" applyFill="1" applyBorder="1" applyAlignment="1">
      <alignment horizontal="center" vertical="center" wrapText="1"/>
    </xf>
    <xf numFmtId="9" fontId="27" fillId="2" borderId="30" xfId="1" applyFont="1" applyFill="1" applyBorder="1" applyAlignment="1">
      <alignment horizontal="center" vertical="center" wrapText="1"/>
    </xf>
    <xf numFmtId="9" fontId="27" fillId="2" borderId="44" xfId="1" applyFont="1" applyFill="1" applyBorder="1" applyAlignment="1">
      <alignment horizontal="center" vertical="center" wrapText="1"/>
    </xf>
    <xf numFmtId="0" fontId="15" fillId="2" borderId="28" xfId="0" applyFont="1" applyFill="1" applyBorder="1" applyAlignment="1">
      <alignment horizontal="center" vertical="center" wrapText="1"/>
    </xf>
    <xf numFmtId="9" fontId="15" fillId="2" borderId="28" xfId="1" applyFont="1" applyFill="1" applyBorder="1" applyAlignment="1">
      <alignment horizontal="center" vertical="center" wrapText="1"/>
    </xf>
    <xf numFmtId="9" fontId="15" fillId="2" borderId="29" xfId="1" applyFont="1" applyFill="1" applyBorder="1" applyAlignment="1">
      <alignment horizontal="center" vertical="center" wrapText="1"/>
    </xf>
    <xf numFmtId="0" fontId="15" fillId="2" borderId="30" xfId="0" applyFont="1" applyFill="1" applyBorder="1" applyAlignment="1">
      <alignment horizontal="center" vertical="center" wrapText="1"/>
    </xf>
    <xf numFmtId="9" fontId="15" fillId="2" borderId="30" xfId="0" applyNumberFormat="1" applyFont="1" applyFill="1" applyBorder="1" applyAlignment="1">
      <alignment horizontal="center" vertical="center" wrapText="1"/>
    </xf>
    <xf numFmtId="9" fontId="15" fillId="2" borderId="30" xfId="1" applyFont="1" applyFill="1" applyBorder="1" applyAlignment="1">
      <alignment horizontal="center" vertical="center" wrapText="1"/>
    </xf>
    <xf numFmtId="0" fontId="26" fillId="2" borderId="18" xfId="0" applyFont="1" applyFill="1" applyBorder="1" applyAlignment="1">
      <alignment horizontal="center" vertical="center" wrapText="1"/>
    </xf>
    <xf numFmtId="44" fontId="0" fillId="7" borderId="16" xfId="0" applyNumberFormat="1" applyFont="1" applyFill="1" applyBorder="1" applyAlignment="1">
      <alignment horizontal="center" vertical="center"/>
    </xf>
    <xf numFmtId="44" fontId="0" fillId="7" borderId="16" xfId="0" applyNumberFormat="1" applyFont="1" applyFill="1" applyBorder="1" applyAlignment="1">
      <alignment horizontal="center" vertical="center"/>
    </xf>
    <xf numFmtId="0" fontId="10" fillId="3" borderId="13"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27" fillId="2" borderId="18" xfId="0" applyFont="1" applyFill="1" applyBorder="1" applyAlignment="1">
      <alignment horizontal="center" vertical="center" wrapText="1"/>
    </xf>
    <xf numFmtId="1" fontId="15" fillId="2" borderId="28" xfId="1" applyNumberFormat="1" applyFont="1" applyFill="1" applyBorder="1" applyAlignment="1">
      <alignment horizontal="center" vertical="center" wrapText="1"/>
    </xf>
    <xf numFmtId="168" fontId="15" fillId="2" borderId="28" xfId="2" applyNumberFormat="1" applyFont="1" applyFill="1" applyBorder="1" applyAlignment="1">
      <alignment horizontal="center" vertical="center" wrapText="1"/>
    </xf>
    <xf numFmtId="9" fontId="27" fillId="2" borderId="28" xfId="0" applyNumberFormat="1" applyFont="1" applyFill="1" applyBorder="1" applyAlignment="1">
      <alignment horizontal="center" vertical="center" wrapText="1"/>
    </xf>
    <xf numFmtId="9" fontId="15" fillId="2" borderId="28" xfId="0" applyNumberFormat="1" applyFont="1" applyFill="1" applyBorder="1" applyAlignment="1">
      <alignment horizontal="center" vertical="center" wrapText="1"/>
    </xf>
    <xf numFmtId="9" fontId="19" fillId="2" borderId="28" xfId="1"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1" fontId="15" fillId="2" borderId="28" xfId="0" applyNumberFormat="1" applyFont="1" applyFill="1" applyBorder="1" applyAlignment="1">
      <alignment horizontal="center" vertical="center" wrapText="1"/>
    </xf>
    <xf numFmtId="1" fontId="15" fillId="2" borderId="30" xfId="1" applyNumberFormat="1" applyFont="1" applyFill="1" applyBorder="1" applyAlignment="1">
      <alignment horizontal="center" vertical="center" wrapText="1"/>
    </xf>
    <xf numFmtId="1" fontId="15" fillId="2" borderId="30" xfId="0" applyNumberFormat="1" applyFont="1" applyFill="1" applyBorder="1" applyAlignment="1">
      <alignment horizontal="center" vertical="center" wrapText="1"/>
    </xf>
    <xf numFmtId="1" fontId="15" fillId="2" borderId="29" xfId="1" applyNumberFormat="1" applyFont="1" applyFill="1" applyBorder="1" applyAlignment="1">
      <alignment horizontal="center" vertical="center" wrapText="1"/>
    </xf>
    <xf numFmtId="9" fontId="19" fillId="2" borderId="30" xfId="1" applyFont="1" applyFill="1" applyBorder="1" applyAlignment="1">
      <alignment horizontal="center" vertical="center" wrapText="1"/>
    </xf>
    <xf numFmtId="14" fontId="26" fillId="2" borderId="18" xfId="0" applyNumberFormat="1"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165" fontId="15" fillId="2" borderId="30" xfId="1" applyNumberFormat="1" applyFont="1" applyFill="1" applyBorder="1" applyAlignment="1">
      <alignment horizontal="center" vertical="center" wrapText="1"/>
    </xf>
    <xf numFmtId="9" fontId="27" fillId="2" borderId="26" xfId="1" applyFont="1" applyFill="1" applyBorder="1" applyAlignment="1">
      <alignment horizontal="center" vertical="center" wrapText="1"/>
    </xf>
    <xf numFmtId="1" fontId="19" fillId="2" borderId="28" xfId="1" applyNumberFormat="1" applyFont="1" applyFill="1" applyBorder="1" applyAlignment="1">
      <alignment horizontal="center" vertical="center" wrapText="1"/>
    </xf>
    <xf numFmtId="9" fontId="19" fillId="2" borderId="53" xfId="1" applyFont="1" applyFill="1" applyBorder="1" applyAlignment="1">
      <alignment vertical="center" wrapText="1"/>
    </xf>
    <xf numFmtId="9" fontId="15" fillId="2" borderId="55" xfId="1" applyFont="1" applyFill="1" applyBorder="1" applyAlignment="1">
      <alignment vertical="center" wrapText="1"/>
    </xf>
    <xf numFmtId="1" fontId="15" fillId="2" borderId="55" xfId="1" applyNumberFormat="1" applyFont="1" applyFill="1" applyBorder="1" applyAlignment="1">
      <alignment horizontal="center" vertical="center" wrapText="1"/>
    </xf>
    <xf numFmtId="44" fontId="0" fillId="7" borderId="12" xfId="0" applyNumberFormat="1" applyFont="1" applyFill="1" applyBorder="1" applyAlignment="1">
      <alignment horizontal="center" vertical="center"/>
    </xf>
    <xf numFmtId="44" fontId="0" fillId="7" borderId="16" xfId="0" applyNumberFormat="1" applyFont="1" applyFill="1" applyBorder="1" applyAlignment="1">
      <alignment horizontal="center" vertical="center"/>
    </xf>
    <xf numFmtId="0" fontId="0" fillId="0" borderId="16" xfId="0" applyFont="1" applyBorder="1" applyAlignment="1">
      <alignment horizontal="center"/>
    </xf>
    <xf numFmtId="167" fontId="2" fillId="2" borderId="35" xfId="0" applyNumberFormat="1" applyFont="1" applyFill="1" applyBorder="1" applyAlignment="1">
      <alignment horizontal="center" vertical="center" wrapText="1"/>
    </xf>
    <xf numFmtId="167" fontId="2" fillId="2" borderId="32" xfId="0" applyNumberFormat="1" applyFont="1" applyFill="1" applyBorder="1" applyAlignment="1">
      <alignment horizontal="center" vertical="center" wrapText="1"/>
    </xf>
    <xf numFmtId="0" fontId="17" fillId="2" borderId="27" xfId="0" applyFont="1" applyFill="1" applyBorder="1" applyAlignment="1">
      <alignment horizontal="center" vertical="center" wrapText="1"/>
    </xf>
    <xf numFmtId="0" fontId="0" fillId="2" borderId="26" xfId="0" applyFont="1" applyFill="1" applyBorder="1" applyAlignment="1">
      <alignment horizontal="center" vertical="center" wrapText="1"/>
    </xf>
    <xf numFmtId="14" fontId="0" fillId="2" borderId="27" xfId="0" applyNumberFormat="1" applyFont="1" applyFill="1" applyBorder="1" applyAlignment="1">
      <alignment horizontal="center" vertical="center" wrapText="1"/>
    </xf>
    <xf numFmtId="14" fontId="0" fillId="2" borderId="26" xfId="0" applyNumberFormat="1" applyFont="1" applyFill="1" applyBorder="1" applyAlignment="1">
      <alignment horizontal="center" vertical="center" wrapText="1"/>
    </xf>
    <xf numFmtId="44" fontId="17" fillId="2" borderId="27" xfId="0" applyNumberFormat="1" applyFont="1" applyFill="1" applyBorder="1" applyAlignment="1">
      <alignment horizontal="center" vertical="center" wrapText="1"/>
    </xf>
    <xf numFmtId="44" fontId="0" fillId="2" borderId="26" xfId="0" applyNumberFormat="1" applyFont="1" applyFill="1" applyBorder="1" applyAlignment="1">
      <alignment horizontal="center" vertical="center" wrapText="1"/>
    </xf>
    <xf numFmtId="9" fontId="15" fillId="2" borderId="42" xfId="1" applyFont="1" applyFill="1" applyBorder="1" applyAlignment="1">
      <alignment horizontal="center" vertical="center" wrapText="1"/>
    </xf>
    <xf numFmtId="9" fontId="15" fillId="2" borderId="43" xfId="1" applyFont="1" applyFill="1" applyBorder="1" applyAlignment="1">
      <alignment horizontal="center" vertical="center" wrapText="1"/>
    </xf>
    <xf numFmtId="9" fontId="15" fillId="2" borderId="36" xfId="1" applyFont="1" applyFill="1" applyBorder="1" applyAlignment="1">
      <alignment horizontal="center" vertical="center" wrapText="1"/>
    </xf>
    <xf numFmtId="9" fontId="15" fillId="2" borderId="16" xfId="1" applyFont="1" applyFill="1" applyBorder="1" applyAlignment="1">
      <alignment horizontal="center" vertical="center" wrapText="1"/>
    </xf>
    <xf numFmtId="9" fontId="15" fillId="2" borderId="37" xfId="1" applyFont="1" applyFill="1" applyBorder="1" applyAlignment="1">
      <alignment horizontal="center" vertical="center" wrapText="1"/>
    </xf>
    <xf numFmtId="9" fontId="15" fillId="2" borderId="24" xfId="1" applyFont="1" applyFill="1" applyBorder="1" applyAlignment="1">
      <alignment horizontal="center" vertical="center" wrapText="1"/>
    </xf>
    <xf numFmtId="9" fontId="15" fillId="2" borderId="20" xfId="1" applyFont="1" applyFill="1" applyBorder="1" applyAlignment="1">
      <alignment horizontal="center" vertical="center" wrapText="1"/>
    </xf>
    <xf numFmtId="9" fontId="15" fillId="2" borderId="22" xfId="1" applyFont="1" applyFill="1" applyBorder="1" applyAlignment="1">
      <alignment horizontal="center" vertical="center" wrapText="1"/>
    </xf>
    <xf numFmtId="9" fontId="17" fillId="2" borderId="25" xfId="0" applyNumberFormat="1" applyFont="1" applyFill="1" applyBorder="1" applyAlignment="1">
      <alignment horizontal="center" vertical="center" wrapText="1"/>
    </xf>
    <xf numFmtId="9" fontId="17" fillId="2" borderId="37" xfId="0" applyNumberFormat="1" applyFont="1" applyFill="1" applyBorder="1" applyAlignment="1">
      <alignment horizontal="center" vertical="center" wrapText="1"/>
    </xf>
    <xf numFmtId="9" fontId="17" fillId="2" borderId="22" xfId="0" applyNumberFormat="1"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23" fillId="0" borderId="17" xfId="0" applyFont="1" applyBorder="1" applyAlignment="1">
      <alignment horizontal="center"/>
    </xf>
    <xf numFmtId="0" fontId="10" fillId="2" borderId="35"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6" xfId="0" applyFont="1" applyFill="1" applyBorder="1" applyAlignment="1">
      <alignment horizontal="center" vertical="center" wrapText="1"/>
    </xf>
    <xf numFmtId="9" fontId="1" fillId="2" borderId="25" xfId="0" applyNumberFormat="1" applyFont="1" applyFill="1" applyBorder="1" applyAlignment="1">
      <alignment horizontal="center" vertical="center" wrapText="1"/>
    </xf>
    <xf numFmtId="9" fontId="1" fillId="2" borderId="37" xfId="0" applyNumberFormat="1" applyFont="1" applyFill="1" applyBorder="1" applyAlignment="1">
      <alignment horizontal="center" vertical="center" wrapText="1"/>
    </xf>
    <xf numFmtId="9" fontId="1" fillId="2" borderId="22" xfId="0" applyNumberFormat="1" applyFont="1" applyFill="1" applyBorder="1" applyAlignment="1">
      <alignment horizontal="center" vertical="center" wrapText="1"/>
    </xf>
    <xf numFmtId="44" fontId="1" fillId="2" borderId="27" xfId="0" applyNumberFormat="1" applyFont="1" applyFill="1" applyBorder="1" applyAlignment="1">
      <alignment horizontal="center" vertical="center" wrapText="1"/>
    </xf>
    <xf numFmtId="44" fontId="1" fillId="2" borderId="45" xfId="0" applyNumberFormat="1" applyFont="1" applyFill="1" applyBorder="1" applyAlignment="1">
      <alignment horizontal="center" vertical="center" wrapText="1"/>
    </xf>
    <xf numFmtId="44" fontId="1" fillId="2" borderId="26"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6" xfId="0" applyFont="1" applyFill="1" applyBorder="1" applyAlignment="1">
      <alignment horizontal="center" vertical="center" wrapText="1"/>
    </xf>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165" fontId="9" fillId="6" borderId="13" xfId="0" applyNumberFormat="1" applyFont="1" applyFill="1" applyBorder="1" applyAlignment="1">
      <alignment horizontal="center" vertical="center" wrapText="1"/>
    </xf>
    <xf numFmtId="165" fontId="9" fillId="6" borderId="14" xfId="0" applyNumberFormat="1" applyFont="1" applyFill="1" applyBorder="1" applyAlignment="1">
      <alignment horizontal="center" vertical="center" wrapText="1"/>
    </xf>
    <xf numFmtId="9" fontId="15" fillId="2" borderId="53" xfId="1" applyFont="1" applyFill="1" applyBorder="1" applyAlignment="1">
      <alignment horizontal="center" vertical="center" wrapText="1"/>
    </xf>
    <xf numFmtId="9" fontId="15" fillId="2" borderId="54" xfId="1" applyFont="1" applyFill="1" applyBorder="1" applyAlignment="1">
      <alignment horizontal="center" vertical="center" wrapText="1"/>
    </xf>
    <xf numFmtId="0" fontId="10" fillId="2" borderId="23" xfId="0" applyFont="1" applyFill="1" applyBorder="1" applyAlignment="1">
      <alignment horizontal="right" vertical="center" wrapText="1"/>
    </xf>
    <xf numFmtId="0" fontId="10" fillId="2" borderId="19" xfId="0" applyFont="1" applyFill="1" applyBorder="1" applyAlignment="1">
      <alignment horizontal="right" vertical="center" wrapText="1"/>
    </xf>
    <xf numFmtId="0" fontId="10" fillId="2" borderId="21" xfId="0" applyFont="1" applyFill="1" applyBorder="1" applyAlignment="1">
      <alignment horizontal="right" vertical="center" wrapText="1"/>
    </xf>
    <xf numFmtId="9" fontId="25" fillId="2" borderId="23" xfId="1" applyFont="1" applyFill="1" applyBorder="1" applyAlignment="1">
      <alignment horizontal="center" vertical="center" wrapText="1"/>
    </xf>
    <xf numFmtId="9" fontId="25" fillId="2" borderId="21" xfId="1" applyFont="1" applyFill="1" applyBorder="1" applyAlignment="1">
      <alignment horizontal="center" vertical="center" wrapText="1"/>
    </xf>
    <xf numFmtId="9" fontId="15" fillId="2" borderId="55" xfId="1" applyFont="1" applyFill="1" applyBorder="1" applyAlignment="1">
      <alignment horizontal="center" vertical="center" wrapText="1"/>
    </xf>
    <xf numFmtId="9" fontId="15" fillId="2" borderId="56" xfId="1" applyFont="1" applyFill="1" applyBorder="1" applyAlignment="1">
      <alignment horizontal="center" vertical="center" wrapText="1"/>
    </xf>
    <xf numFmtId="9" fontId="15" fillId="2" borderId="57" xfId="1" applyFont="1" applyFill="1" applyBorder="1" applyAlignment="1">
      <alignment horizontal="center" vertical="center" wrapText="1"/>
    </xf>
    <xf numFmtId="9" fontId="15" fillId="2" borderId="38" xfId="1" applyFont="1" applyFill="1" applyBorder="1" applyAlignment="1">
      <alignment horizontal="center" vertical="center" wrapText="1"/>
    </xf>
    <xf numFmtId="9" fontId="15" fillId="2" borderId="25" xfId="1" applyFont="1" applyFill="1" applyBorder="1" applyAlignment="1">
      <alignment horizontal="center" vertical="center" wrapText="1"/>
    </xf>
    <xf numFmtId="9" fontId="0" fillId="2" borderId="37" xfId="0" applyNumberFormat="1" applyFont="1" applyFill="1" applyBorder="1" applyAlignment="1">
      <alignment horizontal="center" vertical="center" wrapText="1"/>
    </xf>
    <xf numFmtId="9" fontId="0" fillId="2" borderId="2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23" fillId="3" borderId="17" xfId="0" applyFont="1" applyFill="1" applyBorder="1" applyAlignment="1">
      <alignment horizontal="center" vertical="center" wrapText="1"/>
    </xf>
    <xf numFmtId="0" fontId="10" fillId="3" borderId="3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31" xfId="0" applyFont="1" applyFill="1" applyBorder="1" applyAlignment="1">
      <alignment horizontal="center" vertical="center" wrapText="1"/>
    </xf>
    <xf numFmtId="9" fontId="27" fillId="2" borderId="42" xfId="1" applyFont="1" applyFill="1" applyBorder="1" applyAlignment="1">
      <alignment horizontal="center" vertical="center" wrapText="1"/>
    </xf>
    <xf numFmtId="9" fontId="27" fillId="2" borderId="43" xfId="1" applyFont="1" applyFill="1" applyBorder="1" applyAlignment="1">
      <alignment horizontal="center" vertical="center" wrapText="1"/>
    </xf>
    <xf numFmtId="9" fontId="27" fillId="2" borderId="42" xfId="1" applyNumberFormat="1" applyFont="1" applyFill="1" applyBorder="1" applyAlignment="1">
      <alignment horizontal="center" vertical="center" wrapText="1"/>
    </xf>
    <xf numFmtId="9" fontId="27" fillId="2" borderId="41" xfId="1" applyFont="1" applyFill="1" applyBorder="1" applyAlignment="1">
      <alignment horizontal="center" vertical="center" wrapText="1"/>
    </xf>
    <xf numFmtId="165" fontId="9" fillId="6" borderId="34" xfId="0" applyNumberFormat="1" applyFont="1" applyFill="1" applyBorder="1" applyAlignment="1">
      <alignment horizontal="center" vertical="center" wrapText="1"/>
    </xf>
    <xf numFmtId="165" fontId="9" fillId="6" borderId="32" xfId="0" applyNumberFormat="1" applyFont="1" applyFill="1" applyBorder="1" applyAlignment="1">
      <alignment horizontal="center" vertical="center" wrapText="1"/>
    </xf>
    <xf numFmtId="9" fontId="0" fillId="2" borderId="8" xfId="0" applyNumberFormat="1" applyFont="1" applyFill="1" applyBorder="1" applyAlignment="1">
      <alignment horizontal="center" vertical="center"/>
    </xf>
    <xf numFmtId="9" fontId="0" fillId="2" borderId="14" xfId="0" applyNumberFormat="1" applyFont="1" applyFill="1" applyBorder="1" applyAlignment="1">
      <alignment horizontal="center" vertical="center"/>
    </xf>
    <xf numFmtId="9" fontId="29" fillId="2" borderId="23" xfId="1" applyFont="1" applyFill="1" applyBorder="1" applyAlignment="1">
      <alignment horizontal="center" vertical="center" wrapText="1"/>
    </xf>
    <xf numFmtId="9" fontId="29" fillId="2" borderId="21" xfId="1" applyFont="1" applyFill="1" applyBorder="1" applyAlignment="1">
      <alignment horizontal="center" vertical="center" wrapText="1"/>
    </xf>
    <xf numFmtId="14" fontId="1" fillId="2" borderId="27" xfId="0" applyNumberFormat="1" applyFont="1" applyFill="1" applyBorder="1" applyAlignment="1">
      <alignment horizontal="center" vertical="center" wrapText="1"/>
    </xf>
    <xf numFmtId="14" fontId="1" fillId="2" borderId="26" xfId="0" applyNumberFormat="1" applyFont="1" applyFill="1" applyBorder="1" applyAlignment="1">
      <alignment horizontal="center" vertical="center" wrapText="1"/>
    </xf>
    <xf numFmtId="44" fontId="15" fillId="2" borderId="27" xfId="0" applyNumberFormat="1" applyFont="1" applyFill="1" applyBorder="1" applyAlignment="1">
      <alignment horizontal="center" vertical="center" wrapText="1"/>
    </xf>
    <xf numFmtId="44" fontId="15" fillId="2" borderId="26" xfId="0" applyNumberFormat="1"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167" fontId="1" fillId="2" borderId="35" xfId="0" applyNumberFormat="1" applyFont="1" applyFill="1" applyBorder="1" applyAlignment="1">
      <alignment horizontal="center" vertical="center" wrapText="1"/>
    </xf>
    <xf numFmtId="167" fontId="1" fillId="2" borderId="32" xfId="0" applyNumberFormat="1"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0" fillId="2" borderId="40" xfId="0" applyFont="1" applyFill="1" applyBorder="1" applyAlignment="1">
      <alignment horizontal="left" vertical="center" wrapText="1"/>
    </xf>
    <xf numFmtId="165"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9" fontId="3" fillId="5" borderId="16" xfId="0" applyNumberFormat="1" applyFont="1" applyFill="1" applyBorder="1" applyAlignment="1">
      <alignment horizontal="center" vertical="center" wrapText="1"/>
    </xf>
    <xf numFmtId="0" fontId="11" fillId="5" borderId="39" xfId="0" applyFont="1" applyFill="1" applyBorder="1" applyAlignment="1">
      <alignment horizontal="left" vertical="center" wrapText="1"/>
    </xf>
    <xf numFmtId="0" fontId="0" fillId="2" borderId="27" xfId="0" applyFont="1" applyFill="1" applyBorder="1" applyAlignment="1">
      <alignment horizontal="center" vertical="center" wrapText="1"/>
    </xf>
    <xf numFmtId="44" fontId="0" fillId="2" borderId="27" xfId="0" applyNumberFormat="1" applyFont="1" applyFill="1" applyBorder="1" applyAlignment="1">
      <alignment horizontal="center" vertical="center" wrapText="1"/>
    </xf>
    <xf numFmtId="0" fontId="7" fillId="9" borderId="38" xfId="0" applyFont="1" applyFill="1" applyBorder="1" applyAlignment="1">
      <alignment horizontal="center" vertical="center" wrapText="1"/>
    </xf>
    <xf numFmtId="0" fontId="4" fillId="10" borderId="38" xfId="0" applyFont="1" applyFill="1" applyBorder="1"/>
    <xf numFmtId="0" fontId="23" fillId="11" borderId="13" xfId="0" applyFont="1" applyFill="1" applyBorder="1" applyAlignment="1">
      <alignment horizontal="center" vertical="center" wrapText="1"/>
    </xf>
    <xf numFmtId="0" fontId="23" fillId="11" borderId="8" xfId="0" applyFont="1" applyFill="1" applyBorder="1" applyAlignment="1">
      <alignment horizontal="center" vertical="center" wrapText="1"/>
    </xf>
    <xf numFmtId="0" fontId="23" fillId="11" borderId="14"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1"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1" fillId="9" borderId="20" xfId="0" applyFont="1" applyFill="1" applyBorder="1" applyAlignment="1">
      <alignment horizontal="center" vertical="center" wrapText="1"/>
    </xf>
    <xf numFmtId="0" fontId="4" fillId="10" borderId="20" xfId="0" applyFont="1" applyFill="1" applyBorder="1"/>
    <xf numFmtId="0" fontId="9" fillId="6" borderId="8" xfId="0" applyFont="1" applyFill="1" applyBorder="1" applyAlignment="1">
      <alignment horizontal="left" vertical="center" wrapText="1"/>
    </xf>
    <xf numFmtId="165" fontId="9" fillId="6" borderId="18" xfId="0" applyNumberFormat="1" applyFont="1" applyFill="1" applyBorder="1" applyAlignment="1">
      <alignment horizontal="right" vertical="center" wrapText="1"/>
    </xf>
    <xf numFmtId="0" fontId="3" fillId="9" borderId="16" xfId="0"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10" fillId="3" borderId="17"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2" fillId="6"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1" fillId="0" borderId="6" xfId="0" applyFont="1" applyBorder="1"/>
    <xf numFmtId="0" fontId="21" fillId="0" borderId="7" xfId="0" applyFont="1" applyBorder="1"/>
    <xf numFmtId="0" fontId="10" fillId="3" borderId="17" xfId="0" applyFont="1" applyFill="1" applyBorder="1" applyAlignment="1">
      <alignment horizontal="left" vertical="center" wrapText="1"/>
    </xf>
    <xf numFmtId="0" fontId="23" fillId="0" borderId="17" xfId="0" applyFont="1" applyBorder="1" applyAlignment="1">
      <alignment horizontal="left"/>
    </xf>
    <xf numFmtId="0" fontId="23" fillId="6" borderId="8" xfId="0" applyFont="1" applyFill="1" applyBorder="1" applyAlignment="1">
      <alignment horizontal="left" vertical="center" wrapText="1"/>
    </xf>
    <xf numFmtId="44" fontId="17" fillId="2" borderId="45" xfId="0" applyNumberFormat="1" applyFont="1" applyFill="1" applyBorder="1" applyAlignment="1">
      <alignment horizontal="center" vertical="center" wrapText="1"/>
    </xf>
    <xf numFmtId="44" fontId="17" fillId="2" borderId="26" xfId="0" applyNumberFormat="1" applyFont="1" applyFill="1" applyBorder="1" applyAlignment="1">
      <alignment horizontal="center" vertical="center" wrapText="1"/>
    </xf>
    <xf numFmtId="0" fontId="15" fillId="2" borderId="46" xfId="0" applyFont="1" applyFill="1" applyBorder="1" applyAlignment="1">
      <alignment horizontal="center" vertical="center" wrapText="1"/>
    </xf>
    <xf numFmtId="0" fontId="15" fillId="2" borderId="47" xfId="0"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1" fontId="15" fillId="2" borderId="47" xfId="1" applyNumberFormat="1" applyFont="1" applyFill="1" applyBorder="1" applyAlignment="1">
      <alignment horizontal="center" vertical="center" wrapText="1"/>
    </xf>
    <xf numFmtId="1" fontId="17" fillId="2" borderId="46" xfId="1" applyNumberFormat="1" applyFont="1" applyFill="1" applyBorder="1" applyAlignment="1">
      <alignment horizontal="center" vertical="center" wrapText="1"/>
    </xf>
    <xf numFmtId="9" fontId="15" fillId="2" borderId="44" xfId="1" applyFont="1" applyFill="1" applyBorder="1" applyAlignment="1">
      <alignment horizontal="center" vertical="center" wrapText="1"/>
    </xf>
    <xf numFmtId="9" fontId="15" fillId="2" borderId="48" xfId="1" applyFont="1" applyFill="1" applyBorder="1" applyAlignment="1">
      <alignment horizontal="center" vertical="center" wrapText="1"/>
    </xf>
    <xf numFmtId="9" fontId="15" fillId="2" borderId="49" xfId="1" applyFont="1" applyFill="1" applyBorder="1" applyAlignment="1">
      <alignment horizontal="center" vertical="center" wrapText="1"/>
    </xf>
    <xf numFmtId="9" fontId="15" fillId="2" borderId="58" xfId="1" applyFont="1" applyFill="1" applyBorder="1" applyAlignment="1">
      <alignment horizontal="center" vertical="center" wrapText="1"/>
    </xf>
    <xf numFmtId="9" fontId="15" fillId="2" borderId="9" xfId="1" applyFont="1" applyFill="1" applyBorder="1" applyAlignment="1">
      <alignment horizontal="center" vertical="center" wrapText="1"/>
    </xf>
    <xf numFmtId="9" fontId="15" fillId="2" borderId="59" xfId="1" applyFont="1" applyFill="1" applyBorder="1" applyAlignment="1">
      <alignment horizontal="center" vertical="center" wrapText="1"/>
    </xf>
    <xf numFmtId="44" fontId="4" fillId="2" borderId="45" xfId="0" applyNumberFormat="1" applyFont="1" applyFill="1" applyBorder="1" applyAlignment="1">
      <alignment horizontal="center" vertical="center" wrapText="1"/>
    </xf>
    <xf numFmtId="9" fontId="15" fillId="2" borderId="46" xfId="1" applyFont="1" applyFill="1" applyBorder="1" applyAlignment="1">
      <alignment horizontal="center" vertical="center" wrapText="1"/>
    </xf>
    <xf numFmtId="9" fontId="15" fillId="2" borderId="47" xfId="1" applyFont="1" applyFill="1" applyBorder="1" applyAlignment="1">
      <alignment horizontal="center" vertical="center" wrapText="1"/>
    </xf>
    <xf numFmtId="9" fontId="15" fillId="2" borderId="46" xfId="0" applyNumberFormat="1" applyFont="1" applyFill="1" applyBorder="1" applyAlignment="1">
      <alignment horizontal="center" vertical="center" wrapText="1"/>
    </xf>
    <xf numFmtId="0" fontId="10" fillId="2" borderId="24" xfId="0" applyFont="1" applyFill="1" applyBorder="1" applyAlignment="1">
      <alignment horizontal="right" vertical="center" wrapText="1"/>
    </xf>
    <xf numFmtId="14" fontId="0" fillId="2" borderId="45" xfId="0" applyNumberFormat="1" applyFont="1" applyFill="1" applyBorder="1" applyAlignment="1">
      <alignment horizontal="center" vertical="center" wrapText="1"/>
    </xf>
    <xf numFmtId="167" fontId="2" fillId="2" borderId="50" xfId="0" applyNumberFormat="1" applyFont="1" applyFill="1" applyBorder="1" applyAlignment="1">
      <alignment horizontal="center" vertical="center" wrapText="1"/>
    </xf>
    <xf numFmtId="167" fontId="2" fillId="2" borderId="51" xfId="0" applyNumberFormat="1" applyFont="1" applyFill="1" applyBorder="1" applyAlignment="1">
      <alignment horizontal="center" vertical="center" wrapText="1"/>
    </xf>
    <xf numFmtId="167" fontId="2" fillId="2" borderId="52" xfId="0" applyNumberFormat="1" applyFont="1" applyFill="1" applyBorder="1" applyAlignment="1">
      <alignment horizontal="center" vertical="center" wrapText="1"/>
    </xf>
    <xf numFmtId="167" fontId="2" fillId="2" borderId="27" xfId="0" applyNumberFormat="1" applyFont="1" applyFill="1" applyBorder="1" applyAlignment="1">
      <alignment horizontal="center" vertical="center" wrapText="1"/>
    </xf>
    <xf numFmtId="167" fontId="2" fillId="2" borderId="26" xfId="0" applyNumberFormat="1" applyFont="1" applyFill="1" applyBorder="1" applyAlignment="1">
      <alignment horizontal="center" vertical="center" wrapText="1"/>
    </xf>
    <xf numFmtId="9" fontId="15" fillId="2" borderId="36" xfId="1" applyFont="1" applyFill="1" applyBorder="1" applyAlignment="1">
      <alignment horizontal="left" vertical="center" wrapText="1"/>
    </xf>
    <xf numFmtId="9" fontId="15" fillId="2" borderId="16" xfId="1" applyFont="1" applyFill="1" applyBorder="1" applyAlignment="1">
      <alignment horizontal="left" vertical="center" wrapText="1"/>
    </xf>
    <xf numFmtId="9" fontId="15" fillId="2" borderId="37" xfId="1" applyFont="1" applyFill="1" applyBorder="1" applyAlignment="1">
      <alignment horizontal="left" vertical="center" wrapText="1"/>
    </xf>
    <xf numFmtId="9" fontId="1" fillId="2" borderId="16" xfId="0" applyNumberFormat="1" applyFont="1" applyFill="1" applyBorder="1" applyAlignment="1">
      <alignment horizontal="center" vertical="center" wrapText="1"/>
    </xf>
    <xf numFmtId="9" fontId="1" fillId="2" borderId="20" xfId="0" applyNumberFormat="1"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26" xfId="0" applyFont="1" applyFill="1" applyBorder="1" applyAlignment="1">
      <alignment horizontal="center" vertical="center" wrapText="1"/>
    </xf>
    <xf numFmtId="9" fontId="15" fillId="2" borderId="24" xfId="1" applyFont="1" applyFill="1" applyBorder="1" applyAlignment="1">
      <alignment horizontal="left" vertical="center" wrapText="1"/>
    </xf>
    <xf numFmtId="9" fontId="15" fillId="2" borderId="20" xfId="1" applyFont="1" applyFill="1" applyBorder="1" applyAlignment="1">
      <alignment horizontal="left" vertical="center" wrapText="1"/>
    </xf>
    <xf numFmtId="9" fontId="15" fillId="2" borderId="22" xfId="1" applyFont="1" applyFill="1" applyBorder="1" applyAlignment="1">
      <alignment horizontal="left" vertical="center" wrapText="1"/>
    </xf>
  </cellXfs>
  <cellStyles count="3">
    <cellStyle name="Millares" xfId="2" builtinId="3"/>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49"/>
  <sheetViews>
    <sheetView tabSelected="1" topLeftCell="A94" zoomScale="70" zoomScaleNormal="70" workbookViewId="0">
      <selection activeCell="B95" sqref="B95:B98"/>
    </sheetView>
  </sheetViews>
  <sheetFormatPr baseColWidth="10" defaultColWidth="14.42578125" defaultRowHeight="15" customHeight="1" x14ac:dyDescent="0.2"/>
  <cols>
    <col min="1" max="1" width="1.5703125" style="20" customWidth="1"/>
    <col min="2" max="2" width="38.85546875" style="20" customWidth="1"/>
    <col min="3" max="3" width="13.85546875" style="20" customWidth="1"/>
    <col min="4" max="4" width="68.5703125" style="20" customWidth="1"/>
    <col min="5" max="5" width="22.28515625" style="20" customWidth="1"/>
    <col min="6" max="6" width="18.7109375" style="20" customWidth="1"/>
    <col min="7" max="7" width="22.42578125" style="20" customWidth="1"/>
    <col min="8" max="8" width="29.5703125" style="20" customWidth="1"/>
    <col min="9" max="10" width="15.85546875" style="20" customWidth="1"/>
    <col min="11" max="12" width="15.85546875" style="22" customWidth="1"/>
    <col min="13" max="14" width="15.85546875" style="20" customWidth="1"/>
    <col min="15" max="15" width="15.85546875" style="45" customWidth="1"/>
    <col min="16" max="16" width="20.7109375" style="22" customWidth="1"/>
    <col min="17" max="17" width="30.7109375" style="20" customWidth="1"/>
    <col min="18" max="18" width="19.85546875" style="20" customWidth="1"/>
    <col min="19" max="19" width="27.5703125" style="20" customWidth="1"/>
    <col min="20" max="20" width="21" style="20" customWidth="1"/>
    <col min="21" max="21" width="13.5703125" style="20" customWidth="1"/>
    <col min="22" max="22" width="26.5703125" style="20" customWidth="1"/>
    <col min="23" max="23" width="2.7109375" style="20" customWidth="1"/>
    <col min="24" max="24" width="10.7109375" style="20" customWidth="1"/>
    <col min="25" max="16384" width="14.42578125" style="20"/>
  </cols>
  <sheetData>
    <row r="1" spans="1:36" ht="12.75" customHeight="1" thickBot="1" x14ac:dyDescent="0.25">
      <c r="A1" s="1" t="s">
        <v>5</v>
      </c>
      <c r="B1" s="1" t="s">
        <v>5</v>
      </c>
      <c r="C1" s="1" t="s">
        <v>5</v>
      </c>
      <c r="D1" s="1" t="s">
        <v>5</v>
      </c>
      <c r="E1" s="1" t="s">
        <v>5</v>
      </c>
      <c r="F1" s="1" t="s">
        <v>5</v>
      </c>
      <c r="G1" s="1" t="s">
        <v>5</v>
      </c>
      <c r="H1" s="1" t="s">
        <v>5</v>
      </c>
      <c r="I1" s="27"/>
      <c r="J1" s="2" t="s">
        <v>5</v>
      </c>
      <c r="K1" s="31"/>
      <c r="L1" s="31"/>
      <c r="M1" s="31"/>
      <c r="N1" s="2" t="s">
        <v>5</v>
      </c>
      <c r="O1" s="31"/>
      <c r="P1" s="31"/>
      <c r="Q1" s="1" t="s">
        <v>5</v>
      </c>
      <c r="R1" s="1" t="s">
        <v>5</v>
      </c>
      <c r="S1" s="1" t="s">
        <v>5</v>
      </c>
      <c r="T1" s="1" t="s">
        <v>5</v>
      </c>
      <c r="U1" s="1" t="s">
        <v>5</v>
      </c>
      <c r="V1" s="1" t="s">
        <v>5</v>
      </c>
      <c r="W1" s="1" t="s">
        <v>5</v>
      </c>
      <c r="X1" s="3" t="s">
        <v>5</v>
      </c>
    </row>
    <row r="2" spans="1:36" ht="33.75" customHeight="1" x14ac:dyDescent="0.2">
      <c r="A2" s="4"/>
      <c r="B2" s="10"/>
      <c r="C2" s="10"/>
      <c r="D2" s="247" t="s">
        <v>35</v>
      </c>
      <c r="E2" s="247"/>
      <c r="F2" s="247"/>
      <c r="G2" s="247"/>
      <c r="H2" s="247"/>
      <c r="I2" s="247"/>
      <c r="J2" s="247"/>
      <c r="K2" s="247"/>
      <c r="L2" s="247"/>
      <c r="M2" s="247"/>
      <c r="N2" s="247"/>
      <c r="O2" s="247"/>
      <c r="P2" s="247"/>
      <c r="Q2" s="39" t="s">
        <v>0</v>
      </c>
      <c r="R2" s="40" t="s">
        <v>40</v>
      </c>
      <c r="S2" s="4"/>
      <c r="T2" s="46"/>
      <c r="U2" s="46"/>
      <c r="V2" s="46"/>
      <c r="W2" s="46"/>
      <c r="X2" s="47"/>
      <c r="Y2" s="48"/>
      <c r="Z2" s="48"/>
      <c r="AA2" s="48"/>
      <c r="AB2" s="48"/>
      <c r="AC2" s="48"/>
      <c r="AD2" s="48"/>
      <c r="AE2" s="48"/>
      <c r="AF2" s="48"/>
      <c r="AG2" s="48"/>
      <c r="AH2" s="48"/>
      <c r="AI2" s="48"/>
      <c r="AJ2" s="48"/>
    </row>
    <row r="3" spans="1:36" ht="33.75" customHeight="1" x14ac:dyDescent="0.2">
      <c r="A3" s="4"/>
      <c r="B3" s="11"/>
      <c r="C3" s="11"/>
      <c r="D3" s="248"/>
      <c r="E3" s="248"/>
      <c r="F3" s="248"/>
      <c r="G3" s="248"/>
      <c r="H3" s="248"/>
      <c r="I3" s="248"/>
      <c r="J3" s="248"/>
      <c r="K3" s="248"/>
      <c r="L3" s="248"/>
      <c r="M3" s="248"/>
      <c r="N3" s="248"/>
      <c r="O3" s="248"/>
      <c r="P3" s="248"/>
      <c r="Q3" s="41" t="s">
        <v>1</v>
      </c>
      <c r="R3" s="42">
        <v>7</v>
      </c>
      <c r="S3" s="4"/>
      <c r="T3" s="46"/>
      <c r="U3" s="46"/>
      <c r="V3" s="49"/>
      <c r="W3" s="49"/>
      <c r="X3" s="47"/>
      <c r="Y3" s="48"/>
      <c r="Z3" s="48"/>
      <c r="AA3" s="48"/>
      <c r="AB3" s="48"/>
      <c r="AC3" s="48"/>
      <c r="AD3" s="48"/>
      <c r="AE3" s="48"/>
      <c r="AF3" s="48"/>
      <c r="AG3" s="48"/>
      <c r="AH3" s="48"/>
      <c r="AI3" s="48"/>
      <c r="AJ3" s="48"/>
    </row>
    <row r="4" spans="1:36" ht="33.75" customHeight="1" thickBot="1" x14ac:dyDescent="0.25">
      <c r="A4" s="4"/>
      <c r="B4" s="12"/>
      <c r="C4" s="12"/>
      <c r="D4" s="246" t="s">
        <v>50</v>
      </c>
      <c r="E4" s="246"/>
      <c r="F4" s="246"/>
      <c r="G4" s="246"/>
      <c r="H4" s="246"/>
      <c r="I4" s="246"/>
      <c r="J4" s="246"/>
      <c r="K4" s="246"/>
      <c r="L4" s="246"/>
      <c r="M4" s="246"/>
      <c r="N4" s="246"/>
      <c r="O4" s="246"/>
      <c r="P4" s="246"/>
      <c r="Q4" s="43" t="s">
        <v>2</v>
      </c>
      <c r="R4" s="44">
        <v>43735</v>
      </c>
      <c r="S4" s="4"/>
      <c r="T4" s="46"/>
      <c r="U4" s="46"/>
      <c r="V4" s="46"/>
      <c r="W4" s="46"/>
      <c r="X4" s="46"/>
      <c r="Y4" s="48"/>
      <c r="Z4" s="48"/>
      <c r="AA4" s="48"/>
      <c r="AB4" s="48"/>
      <c r="AC4" s="48"/>
      <c r="AD4" s="48"/>
      <c r="AE4" s="48"/>
      <c r="AF4" s="48"/>
      <c r="AG4" s="48"/>
      <c r="AH4" s="48"/>
      <c r="AI4" s="48"/>
      <c r="AJ4" s="48"/>
    </row>
    <row r="5" spans="1:36" ht="9" customHeight="1" x14ac:dyDescent="0.2">
      <c r="A5" s="4"/>
      <c r="B5" s="5"/>
      <c r="C5" s="5"/>
      <c r="D5" s="5"/>
      <c r="E5" s="6"/>
      <c r="F5" s="6"/>
      <c r="G5" s="6"/>
      <c r="H5" s="6"/>
      <c r="I5" s="28"/>
      <c r="J5" s="6"/>
      <c r="K5" s="28"/>
      <c r="L5" s="28"/>
      <c r="M5" s="28"/>
      <c r="N5" s="6"/>
      <c r="O5" s="28"/>
      <c r="P5" s="28"/>
      <c r="Q5" s="37"/>
      <c r="R5" s="37"/>
      <c r="S5" s="4"/>
      <c r="T5" s="46"/>
      <c r="U5" s="46"/>
      <c r="V5" s="46"/>
      <c r="W5" s="46"/>
      <c r="X5" s="46"/>
      <c r="Y5" s="50"/>
      <c r="Z5" s="47"/>
      <c r="AA5" s="48"/>
      <c r="AB5" s="48"/>
      <c r="AC5" s="48"/>
      <c r="AD5" s="48"/>
      <c r="AE5" s="48"/>
      <c r="AF5" s="48"/>
      <c r="AG5" s="48"/>
      <c r="AH5" s="48"/>
      <c r="AI5" s="48"/>
      <c r="AJ5" s="48"/>
    </row>
    <row r="6" spans="1:36" ht="18" customHeight="1" x14ac:dyDescent="0.3">
      <c r="A6" s="4"/>
      <c r="B6" s="252" t="s">
        <v>16</v>
      </c>
      <c r="C6" s="253"/>
      <c r="D6" s="253"/>
      <c r="E6" s="253"/>
      <c r="F6" s="253"/>
      <c r="G6" s="253"/>
      <c r="H6" s="254"/>
      <c r="I6" s="21"/>
      <c r="J6" s="7"/>
      <c r="K6" s="24"/>
      <c r="L6" s="24"/>
      <c r="M6" s="24"/>
      <c r="N6" s="7"/>
      <c r="O6" s="24"/>
      <c r="P6" s="24"/>
      <c r="Q6" s="37"/>
      <c r="R6" s="37"/>
      <c r="S6" s="4"/>
      <c r="T6" s="46"/>
      <c r="U6" s="46"/>
      <c r="V6" s="46"/>
      <c r="W6" s="46"/>
      <c r="X6" s="46"/>
      <c r="Y6" s="50"/>
      <c r="Z6" s="47"/>
      <c r="AA6" s="48"/>
      <c r="AB6" s="48"/>
      <c r="AC6" s="48"/>
      <c r="AD6" s="48"/>
      <c r="AE6" s="48"/>
      <c r="AF6" s="48"/>
      <c r="AG6" s="48"/>
      <c r="AH6" s="48"/>
      <c r="AI6" s="48"/>
      <c r="AJ6" s="48"/>
    </row>
    <row r="7" spans="1:36" ht="9.75" customHeight="1" x14ac:dyDescent="0.2">
      <c r="A7" s="4"/>
      <c r="B7" s="86"/>
      <c r="C7" s="24"/>
      <c r="D7" s="25"/>
      <c r="E7" s="25"/>
      <c r="F7" s="25"/>
      <c r="G7" s="25"/>
      <c r="H7" s="25"/>
      <c r="I7" s="25"/>
      <c r="J7" s="24"/>
      <c r="K7" s="24"/>
      <c r="L7" s="24"/>
      <c r="M7" s="24"/>
      <c r="N7" s="24"/>
      <c r="O7" s="24"/>
      <c r="P7" s="24"/>
      <c r="Q7" s="4"/>
      <c r="R7" s="4"/>
      <c r="S7" s="4"/>
      <c r="T7" s="46"/>
      <c r="U7" s="46"/>
      <c r="V7" s="46"/>
      <c r="W7" s="46"/>
      <c r="X7" s="46"/>
      <c r="Y7" s="50"/>
      <c r="Z7" s="47"/>
      <c r="AA7" s="48"/>
      <c r="AB7" s="48"/>
      <c r="AC7" s="48"/>
      <c r="AD7" s="48"/>
      <c r="AE7" s="48"/>
      <c r="AF7" s="48"/>
      <c r="AG7" s="48"/>
      <c r="AH7" s="48"/>
      <c r="AI7" s="48"/>
      <c r="AJ7" s="48"/>
    </row>
    <row r="8" spans="1:36" ht="39" customHeight="1" x14ac:dyDescent="0.25">
      <c r="A8" s="4"/>
      <c r="B8" s="255" t="s">
        <v>19</v>
      </c>
      <c r="C8" s="256"/>
      <c r="D8" s="250" t="s">
        <v>66</v>
      </c>
      <c r="E8" s="250"/>
      <c r="F8" s="250"/>
      <c r="G8" s="250"/>
      <c r="H8" s="250"/>
      <c r="I8" s="250"/>
      <c r="J8" s="249" t="s">
        <v>36</v>
      </c>
      <c r="K8" s="249"/>
      <c r="L8" s="249"/>
      <c r="M8" s="199" t="s">
        <v>68</v>
      </c>
      <c r="N8" s="199"/>
      <c r="O8" s="199"/>
      <c r="P8" s="199"/>
      <c r="Q8" s="199"/>
      <c r="R8" s="199"/>
      <c r="S8" s="4"/>
      <c r="T8" s="46"/>
      <c r="U8" s="46"/>
      <c r="V8" s="46"/>
      <c r="W8" s="46"/>
      <c r="X8" s="46"/>
      <c r="Y8" s="50"/>
      <c r="Z8" s="47"/>
      <c r="AA8" s="48"/>
      <c r="AB8" s="48"/>
      <c r="AC8" s="48"/>
      <c r="AD8" s="48"/>
      <c r="AE8" s="48"/>
      <c r="AF8" s="48"/>
      <c r="AG8" s="48"/>
      <c r="AH8" s="48"/>
      <c r="AI8" s="48"/>
      <c r="AJ8" s="48"/>
    </row>
    <row r="9" spans="1:36" ht="39" customHeight="1" x14ac:dyDescent="0.2">
      <c r="A9" s="23"/>
      <c r="B9" s="26" t="s">
        <v>28</v>
      </c>
      <c r="C9" s="250" t="s">
        <v>67</v>
      </c>
      <c r="D9" s="250"/>
      <c r="E9" s="250"/>
      <c r="F9" s="250"/>
      <c r="G9" s="249" t="s">
        <v>21</v>
      </c>
      <c r="H9" s="249"/>
      <c r="I9" s="199" t="s">
        <v>51</v>
      </c>
      <c r="J9" s="199"/>
      <c r="K9" s="199"/>
      <c r="L9" s="199"/>
      <c r="M9" s="249" t="s">
        <v>29</v>
      </c>
      <c r="N9" s="249"/>
      <c r="O9" s="94"/>
      <c r="P9" s="199" t="s">
        <v>52</v>
      </c>
      <c r="Q9" s="199"/>
      <c r="R9" s="199"/>
      <c r="S9" s="4"/>
      <c r="T9" s="46"/>
      <c r="U9" s="46"/>
      <c r="V9" s="46"/>
      <c r="W9" s="46"/>
      <c r="X9" s="46"/>
      <c r="Y9" s="50"/>
      <c r="Z9" s="47"/>
      <c r="AA9" s="48"/>
      <c r="AB9" s="48"/>
      <c r="AC9" s="48"/>
      <c r="AD9" s="48"/>
      <c r="AE9" s="48"/>
      <c r="AF9" s="48"/>
      <c r="AG9" s="48"/>
      <c r="AH9" s="48"/>
      <c r="AI9" s="48"/>
      <c r="AJ9" s="48"/>
    </row>
    <row r="10" spans="1:36" ht="38.25" customHeight="1" x14ac:dyDescent="0.25">
      <c r="A10" s="23"/>
      <c r="B10" s="95" t="s">
        <v>30</v>
      </c>
      <c r="C10" s="26"/>
      <c r="D10" s="167" t="s">
        <v>53</v>
      </c>
      <c r="E10" s="167"/>
      <c r="F10" s="167"/>
      <c r="G10" s="167"/>
      <c r="H10" s="249" t="s">
        <v>17</v>
      </c>
      <c r="I10" s="249"/>
      <c r="J10" s="167" t="s">
        <v>54</v>
      </c>
      <c r="K10" s="167"/>
      <c r="L10" s="167"/>
      <c r="M10" s="249" t="s">
        <v>20</v>
      </c>
      <c r="N10" s="249"/>
      <c r="O10" s="249"/>
      <c r="P10" s="249"/>
      <c r="Q10" s="167" t="s">
        <v>195</v>
      </c>
      <c r="R10" s="167"/>
      <c r="S10" s="4"/>
      <c r="T10" s="46"/>
      <c r="U10" s="46"/>
      <c r="V10" s="46"/>
      <c r="W10" s="46"/>
      <c r="X10" s="46"/>
      <c r="Y10" s="50"/>
      <c r="Z10" s="47"/>
      <c r="AA10" s="48"/>
      <c r="AB10" s="48"/>
      <c r="AC10" s="48"/>
      <c r="AD10" s="48"/>
      <c r="AE10" s="48"/>
      <c r="AF10" s="48"/>
      <c r="AG10" s="48"/>
      <c r="AH10" s="48"/>
      <c r="AI10" s="48"/>
      <c r="AJ10" s="48"/>
    </row>
    <row r="11" spans="1:36" s="45" customFormat="1" ht="38.25" customHeight="1" x14ac:dyDescent="0.2">
      <c r="A11" s="23"/>
      <c r="B11" s="223" t="s">
        <v>55</v>
      </c>
      <c r="C11" s="223"/>
      <c r="D11" s="223"/>
      <c r="E11" s="223"/>
      <c r="F11" s="223"/>
      <c r="G11" s="223"/>
      <c r="H11" s="223"/>
      <c r="I11" s="223"/>
      <c r="J11" s="223"/>
      <c r="K11" s="223"/>
      <c r="L11" s="223"/>
      <c r="M11" s="223"/>
      <c r="N11" s="223"/>
      <c r="O11" s="223"/>
      <c r="P11" s="223"/>
      <c r="Q11" s="223"/>
      <c r="R11" s="223"/>
      <c r="S11" s="23"/>
      <c r="T11" s="85"/>
      <c r="U11" s="85"/>
      <c r="V11" s="85"/>
      <c r="W11" s="85"/>
      <c r="X11" s="85"/>
      <c r="Y11" s="50"/>
      <c r="Z11" s="47"/>
      <c r="AA11" s="48"/>
      <c r="AB11" s="48"/>
      <c r="AC11" s="48"/>
      <c r="AD11" s="48"/>
      <c r="AE11" s="48"/>
      <c r="AF11" s="48"/>
      <c r="AG11" s="48"/>
      <c r="AH11" s="48"/>
      <c r="AI11" s="48"/>
      <c r="AJ11" s="48"/>
    </row>
    <row r="12" spans="1:36" ht="38.25" customHeight="1" x14ac:dyDescent="0.2">
      <c r="A12" s="1"/>
      <c r="B12" s="89" t="s">
        <v>37</v>
      </c>
      <c r="C12" s="243" t="s">
        <v>166</v>
      </c>
      <c r="D12" s="251"/>
      <c r="E12" s="251"/>
      <c r="F12" s="251"/>
      <c r="G12" s="251"/>
      <c r="H12" s="251"/>
      <c r="I12" s="251"/>
      <c r="J12" s="251"/>
      <c r="K12" s="251"/>
      <c r="L12" s="217" t="s">
        <v>11</v>
      </c>
      <c r="M12" s="217"/>
      <c r="N12" s="181">
        <v>0.2</v>
      </c>
      <c r="O12" s="182"/>
      <c r="P12" s="244" t="s">
        <v>38</v>
      </c>
      <c r="Q12" s="244"/>
      <c r="R12" s="87">
        <f>N23*N12</f>
        <v>0.22500000000000001</v>
      </c>
      <c r="S12" s="13"/>
      <c r="T12" s="51"/>
      <c r="U12" s="51"/>
      <c r="V12" s="51"/>
      <c r="W12" s="52"/>
      <c r="X12" s="53"/>
      <c r="Y12" s="48"/>
      <c r="Z12" s="48"/>
      <c r="AA12" s="48"/>
      <c r="AB12" s="48"/>
      <c r="AC12" s="48"/>
      <c r="AD12" s="48"/>
      <c r="AE12" s="48"/>
      <c r="AF12" s="48"/>
      <c r="AG12" s="48"/>
      <c r="AH12" s="48"/>
      <c r="AI12" s="48"/>
      <c r="AJ12" s="48"/>
    </row>
    <row r="13" spans="1:36" ht="45" customHeight="1" x14ac:dyDescent="0.2">
      <c r="A13" s="1"/>
      <c r="B13" s="163" t="s">
        <v>6</v>
      </c>
      <c r="C13" s="169" t="s">
        <v>33</v>
      </c>
      <c r="D13" s="169" t="s">
        <v>7</v>
      </c>
      <c r="E13" s="169" t="s">
        <v>8</v>
      </c>
      <c r="F13" s="169" t="s">
        <v>9</v>
      </c>
      <c r="G13" s="169" t="s">
        <v>3</v>
      </c>
      <c r="H13" s="169" t="s">
        <v>4</v>
      </c>
      <c r="I13" s="200" t="s">
        <v>31</v>
      </c>
      <c r="J13" s="201"/>
      <c r="K13" s="201"/>
      <c r="L13" s="201"/>
      <c r="M13" s="201"/>
      <c r="N13" s="201"/>
      <c r="O13" s="202"/>
      <c r="P13" s="161" t="s">
        <v>32</v>
      </c>
      <c r="Q13" s="162"/>
      <c r="R13" s="163"/>
      <c r="S13" s="8"/>
      <c r="T13" s="54"/>
      <c r="U13" s="55"/>
      <c r="V13" s="54"/>
      <c r="W13" s="52"/>
      <c r="X13" s="52"/>
      <c r="Y13" s="48"/>
      <c r="Z13" s="48"/>
      <c r="AA13" s="48"/>
      <c r="AB13" s="48"/>
      <c r="AC13" s="48"/>
      <c r="AD13" s="48"/>
      <c r="AE13" s="48"/>
      <c r="AF13" s="48"/>
      <c r="AG13" s="48"/>
      <c r="AH13" s="48"/>
      <c r="AI13" s="48"/>
      <c r="AJ13" s="48"/>
    </row>
    <row r="14" spans="1:36" s="22" customFormat="1" ht="21" customHeight="1" x14ac:dyDescent="0.2">
      <c r="A14" s="27"/>
      <c r="B14" s="168"/>
      <c r="C14" s="170"/>
      <c r="D14" s="170"/>
      <c r="E14" s="170"/>
      <c r="F14" s="170"/>
      <c r="G14" s="170"/>
      <c r="H14" s="170"/>
      <c r="I14" s="92" t="s">
        <v>34</v>
      </c>
      <c r="J14" s="90" t="s">
        <v>24</v>
      </c>
      <c r="K14" s="90" t="s">
        <v>25</v>
      </c>
      <c r="L14" s="90" t="s">
        <v>26</v>
      </c>
      <c r="M14" s="90" t="s">
        <v>27</v>
      </c>
      <c r="N14" s="90" t="s">
        <v>18</v>
      </c>
      <c r="O14" s="91" t="s">
        <v>57</v>
      </c>
      <c r="P14" s="164"/>
      <c r="Q14" s="165"/>
      <c r="R14" s="166"/>
      <c r="S14" s="35"/>
      <c r="T14" s="56"/>
      <c r="U14" s="56"/>
      <c r="V14" s="56"/>
      <c r="W14" s="57"/>
      <c r="X14" s="53"/>
      <c r="Y14" s="48"/>
      <c r="Z14" s="48"/>
      <c r="AA14" s="48"/>
      <c r="AB14" s="48"/>
      <c r="AC14" s="48"/>
      <c r="AD14" s="48"/>
      <c r="AE14" s="48"/>
      <c r="AF14" s="48"/>
      <c r="AG14" s="48"/>
      <c r="AH14" s="48"/>
      <c r="AI14" s="48"/>
      <c r="AJ14" s="48"/>
    </row>
    <row r="15" spans="1:36" ht="84" customHeight="1" x14ac:dyDescent="0.2">
      <c r="A15" s="141"/>
      <c r="B15" s="171" t="s">
        <v>71</v>
      </c>
      <c r="C15" s="218" t="s">
        <v>56</v>
      </c>
      <c r="D15" s="177" t="s">
        <v>88</v>
      </c>
      <c r="E15" s="213">
        <v>43466</v>
      </c>
      <c r="F15" s="213">
        <v>43830</v>
      </c>
      <c r="G15" s="174" t="s">
        <v>167</v>
      </c>
      <c r="H15" s="215" t="s">
        <v>72</v>
      </c>
      <c r="I15" s="100" t="s">
        <v>22</v>
      </c>
      <c r="J15" s="100">
        <v>3</v>
      </c>
      <c r="K15" s="100">
        <v>3</v>
      </c>
      <c r="L15" s="100">
        <v>3</v>
      </c>
      <c r="M15" s="100">
        <v>3</v>
      </c>
      <c r="N15" s="100">
        <f>J15+K15+L15+M15</f>
        <v>12</v>
      </c>
      <c r="O15" s="203">
        <v>1</v>
      </c>
      <c r="P15" s="152" t="s">
        <v>208</v>
      </c>
      <c r="Q15" s="153"/>
      <c r="R15" s="154"/>
      <c r="S15" s="15"/>
      <c r="T15" s="139"/>
      <c r="U15" s="58"/>
      <c r="V15" s="52"/>
      <c r="W15" s="52"/>
      <c r="X15" s="53"/>
      <c r="Y15" s="48"/>
      <c r="Z15" s="48"/>
      <c r="AA15" s="48"/>
      <c r="AB15" s="48"/>
      <c r="AC15" s="48"/>
      <c r="AD15" s="48"/>
      <c r="AE15" s="48"/>
      <c r="AF15" s="48"/>
      <c r="AG15" s="48"/>
      <c r="AH15" s="48"/>
      <c r="AI15" s="48"/>
      <c r="AJ15" s="48"/>
    </row>
    <row r="16" spans="1:36" s="22" customFormat="1" ht="68.25" customHeight="1" x14ac:dyDescent="0.2">
      <c r="A16" s="141"/>
      <c r="B16" s="172"/>
      <c r="C16" s="219"/>
      <c r="D16" s="178"/>
      <c r="E16" s="214"/>
      <c r="F16" s="214"/>
      <c r="G16" s="175"/>
      <c r="H16" s="216"/>
      <c r="I16" s="101" t="s">
        <v>23</v>
      </c>
      <c r="J16" s="100">
        <v>3</v>
      </c>
      <c r="K16" s="100">
        <v>3</v>
      </c>
      <c r="L16" s="101">
        <v>3</v>
      </c>
      <c r="M16" s="100">
        <v>3</v>
      </c>
      <c r="N16" s="100">
        <f>J16+K16+L16+M16</f>
        <v>12</v>
      </c>
      <c r="O16" s="204"/>
      <c r="P16" s="155"/>
      <c r="Q16" s="156"/>
      <c r="R16" s="157"/>
      <c r="S16" s="33"/>
      <c r="T16" s="140"/>
      <c r="U16" s="59"/>
      <c r="V16" s="57"/>
      <c r="W16" s="57"/>
      <c r="X16" s="53"/>
      <c r="Y16" s="48"/>
      <c r="Z16" s="48"/>
      <c r="AA16" s="48"/>
      <c r="AB16" s="48"/>
      <c r="AC16" s="48"/>
      <c r="AD16" s="48"/>
      <c r="AE16" s="48"/>
      <c r="AF16" s="48"/>
      <c r="AG16" s="48"/>
      <c r="AH16" s="48"/>
      <c r="AI16" s="48"/>
      <c r="AJ16" s="48"/>
    </row>
    <row r="17" spans="1:36" s="22" customFormat="1" ht="48.75" customHeight="1" x14ac:dyDescent="0.2">
      <c r="A17" s="141"/>
      <c r="B17" s="172"/>
      <c r="C17" s="218" t="s">
        <v>58</v>
      </c>
      <c r="D17" s="177" t="s">
        <v>89</v>
      </c>
      <c r="E17" s="213">
        <v>43466</v>
      </c>
      <c r="F17" s="213">
        <v>43830</v>
      </c>
      <c r="G17" s="175"/>
      <c r="H17" s="215" t="s">
        <v>143</v>
      </c>
      <c r="I17" s="103" t="s">
        <v>22</v>
      </c>
      <c r="J17" s="104">
        <v>1</v>
      </c>
      <c r="K17" s="104">
        <v>1</v>
      </c>
      <c r="L17" s="121">
        <v>1</v>
      </c>
      <c r="M17" s="121">
        <v>1</v>
      </c>
      <c r="N17" s="102">
        <v>1</v>
      </c>
      <c r="O17" s="205">
        <f>N18/N17</f>
        <v>1</v>
      </c>
      <c r="P17" s="152" t="s">
        <v>193</v>
      </c>
      <c r="Q17" s="153"/>
      <c r="R17" s="154"/>
      <c r="S17" s="15"/>
      <c r="T17" s="140"/>
      <c r="U17" s="58"/>
      <c r="V17" s="52"/>
      <c r="W17" s="52"/>
      <c r="X17" s="53"/>
      <c r="Y17" s="48"/>
      <c r="Z17" s="48"/>
      <c r="AA17" s="48"/>
      <c r="AB17" s="48"/>
      <c r="AC17" s="48"/>
      <c r="AD17" s="48"/>
      <c r="AE17" s="48"/>
      <c r="AF17" s="48"/>
      <c r="AG17" s="48"/>
      <c r="AH17" s="48"/>
      <c r="AI17" s="48"/>
      <c r="AJ17" s="48"/>
    </row>
    <row r="18" spans="1:36" s="22" customFormat="1" ht="48.75" customHeight="1" x14ac:dyDescent="0.2">
      <c r="A18" s="141"/>
      <c r="B18" s="172"/>
      <c r="C18" s="219"/>
      <c r="D18" s="178"/>
      <c r="E18" s="214"/>
      <c r="F18" s="214"/>
      <c r="G18" s="175"/>
      <c r="H18" s="216"/>
      <c r="I18" s="101" t="s">
        <v>23</v>
      </c>
      <c r="J18" s="105">
        <v>1</v>
      </c>
      <c r="K18" s="105">
        <v>1</v>
      </c>
      <c r="L18" s="121">
        <v>1</v>
      </c>
      <c r="M18" s="101">
        <v>100</v>
      </c>
      <c r="N18" s="106">
        <v>1</v>
      </c>
      <c r="O18" s="206"/>
      <c r="P18" s="155"/>
      <c r="Q18" s="156"/>
      <c r="R18" s="157"/>
      <c r="S18" s="33"/>
      <c r="T18" s="140"/>
      <c r="U18" s="59"/>
      <c r="V18" s="57"/>
      <c r="W18" s="57"/>
      <c r="X18" s="53"/>
      <c r="Y18" s="48"/>
      <c r="Z18" s="48"/>
      <c r="AA18" s="48"/>
      <c r="AB18" s="48"/>
      <c r="AC18" s="48"/>
      <c r="AD18" s="48"/>
      <c r="AE18" s="48"/>
      <c r="AF18" s="48"/>
      <c r="AG18" s="48"/>
      <c r="AH18" s="48"/>
      <c r="AI18" s="48"/>
      <c r="AJ18" s="48"/>
    </row>
    <row r="19" spans="1:36" s="45" customFormat="1" ht="48.75" customHeight="1" x14ac:dyDescent="0.2">
      <c r="A19" s="141"/>
      <c r="B19" s="172"/>
      <c r="C19" s="218" t="s">
        <v>69</v>
      </c>
      <c r="D19" s="177" t="s">
        <v>90</v>
      </c>
      <c r="E19" s="213">
        <v>43466</v>
      </c>
      <c r="F19" s="213">
        <v>43830</v>
      </c>
      <c r="G19" s="175"/>
      <c r="H19" s="215" t="s">
        <v>168</v>
      </c>
      <c r="I19" s="103" t="s">
        <v>22</v>
      </c>
      <c r="J19" s="100">
        <v>1</v>
      </c>
      <c r="K19" s="100">
        <v>0</v>
      </c>
      <c r="L19" s="103">
        <v>1</v>
      </c>
      <c r="M19" s="103">
        <v>0</v>
      </c>
      <c r="N19" s="118">
        <f>J19+K19+L19+M19</f>
        <v>2</v>
      </c>
      <c r="O19" s="205">
        <v>1.5</v>
      </c>
      <c r="P19" s="152" t="s">
        <v>193</v>
      </c>
      <c r="Q19" s="153"/>
      <c r="R19" s="154"/>
      <c r="S19" s="15"/>
      <c r="T19" s="96"/>
      <c r="U19" s="58"/>
      <c r="V19" s="52"/>
      <c r="W19" s="52"/>
      <c r="X19" s="53"/>
      <c r="Y19" s="48"/>
      <c r="Z19" s="48"/>
      <c r="AA19" s="48"/>
      <c r="AB19" s="48"/>
      <c r="AC19" s="48"/>
      <c r="AD19" s="48"/>
      <c r="AE19" s="48"/>
      <c r="AF19" s="48"/>
      <c r="AG19" s="48"/>
      <c r="AH19" s="48"/>
      <c r="AI19" s="48"/>
      <c r="AJ19" s="48"/>
    </row>
    <row r="20" spans="1:36" s="45" customFormat="1" ht="48.75" customHeight="1" x14ac:dyDescent="0.2">
      <c r="A20" s="141"/>
      <c r="B20" s="172"/>
      <c r="C20" s="219"/>
      <c r="D20" s="178"/>
      <c r="E20" s="214"/>
      <c r="F20" s="214"/>
      <c r="G20" s="175"/>
      <c r="H20" s="216"/>
      <c r="I20" s="101" t="s">
        <v>23</v>
      </c>
      <c r="J20" s="100">
        <v>1</v>
      </c>
      <c r="K20" s="100">
        <v>0</v>
      </c>
      <c r="L20" s="103">
        <v>1</v>
      </c>
      <c r="M20" s="103">
        <v>1</v>
      </c>
      <c r="N20" s="118">
        <f>J20+K20+L20+M20</f>
        <v>3</v>
      </c>
      <c r="O20" s="206"/>
      <c r="P20" s="155"/>
      <c r="Q20" s="156"/>
      <c r="R20" s="157"/>
      <c r="S20" s="33"/>
      <c r="T20" s="96"/>
      <c r="U20" s="59"/>
      <c r="V20" s="57"/>
      <c r="W20" s="57"/>
      <c r="X20" s="53"/>
      <c r="Y20" s="48"/>
      <c r="Z20" s="48"/>
      <c r="AA20" s="48"/>
      <c r="AB20" s="48"/>
      <c r="AC20" s="48"/>
      <c r="AD20" s="48"/>
      <c r="AE20" s="48"/>
      <c r="AF20" s="48"/>
      <c r="AG20" s="48"/>
      <c r="AH20" s="48"/>
      <c r="AI20" s="48"/>
      <c r="AJ20" s="48"/>
    </row>
    <row r="21" spans="1:36" s="45" customFormat="1" ht="48.75" customHeight="1" x14ac:dyDescent="0.2">
      <c r="A21" s="141"/>
      <c r="B21" s="172"/>
      <c r="C21" s="218" t="s">
        <v>70</v>
      </c>
      <c r="D21" s="177" t="s">
        <v>91</v>
      </c>
      <c r="E21" s="213">
        <v>43511</v>
      </c>
      <c r="F21" s="213">
        <v>43784</v>
      </c>
      <c r="G21" s="175"/>
      <c r="H21" s="215" t="s">
        <v>73</v>
      </c>
      <c r="I21" s="103" t="s">
        <v>22</v>
      </c>
      <c r="J21" s="100">
        <v>1</v>
      </c>
      <c r="K21" s="100">
        <v>1</v>
      </c>
      <c r="L21" s="103">
        <v>1</v>
      </c>
      <c r="M21" s="103">
        <v>1</v>
      </c>
      <c r="N21" s="118">
        <f>J21+K21+L21+M21</f>
        <v>4</v>
      </c>
      <c r="O21" s="205">
        <f>N22/N21</f>
        <v>1</v>
      </c>
      <c r="P21" s="152" t="s">
        <v>194</v>
      </c>
      <c r="Q21" s="153"/>
      <c r="R21" s="154"/>
      <c r="S21" s="15"/>
      <c r="T21" s="96"/>
      <c r="U21" s="58"/>
      <c r="V21" s="52"/>
      <c r="W21" s="52"/>
      <c r="X21" s="53"/>
      <c r="Y21" s="48"/>
      <c r="Z21" s="48"/>
      <c r="AA21" s="48"/>
      <c r="AB21" s="48"/>
      <c r="AC21" s="48"/>
      <c r="AD21" s="48"/>
      <c r="AE21" s="48"/>
      <c r="AF21" s="48"/>
      <c r="AG21" s="48"/>
      <c r="AH21" s="48"/>
      <c r="AI21" s="48"/>
      <c r="AJ21" s="48"/>
    </row>
    <row r="22" spans="1:36" s="45" customFormat="1" ht="48.75" customHeight="1" x14ac:dyDescent="0.2">
      <c r="A22" s="141"/>
      <c r="B22" s="173"/>
      <c r="C22" s="219"/>
      <c r="D22" s="178"/>
      <c r="E22" s="214"/>
      <c r="F22" s="214"/>
      <c r="G22" s="176"/>
      <c r="H22" s="216"/>
      <c r="I22" s="101" t="s">
        <v>23</v>
      </c>
      <c r="J22" s="100">
        <v>1</v>
      </c>
      <c r="K22" s="100">
        <v>0</v>
      </c>
      <c r="L22" s="103">
        <v>3</v>
      </c>
      <c r="M22" s="103">
        <v>0</v>
      </c>
      <c r="N22" s="118">
        <f>J22+K22+L22+M22</f>
        <v>4</v>
      </c>
      <c r="O22" s="206"/>
      <c r="P22" s="152"/>
      <c r="Q22" s="153"/>
      <c r="R22" s="154"/>
      <c r="S22" s="33"/>
      <c r="T22" s="96"/>
      <c r="U22" s="59"/>
      <c r="V22" s="57"/>
      <c r="W22" s="57"/>
      <c r="X22" s="53"/>
      <c r="Y22" s="48"/>
      <c r="Z22" s="48"/>
      <c r="AA22" s="48"/>
      <c r="AB22" s="48"/>
      <c r="AC22" s="48"/>
      <c r="AD22" s="48"/>
      <c r="AE22" s="48"/>
      <c r="AF22" s="48"/>
      <c r="AG22" s="48"/>
      <c r="AH22" s="48"/>
      <c r="AI22" s="48"/>
      <c r="AJ22" s="48"/>
    </row>
    <row r="23" spans="1:36" ht="28.5" customHeight="1" x14ac:dyDescent="0.2">
      <c r="A23" s="1"/>
      <c r="B23" s="185" t="s">
        <v>10</v>
      </c>
      <c r="C23" s="186"/>
      <c r="D23" s="186"/>
      <c r="E23" s="186"/>
      <c r="F23" s="186"/>
      <c r="G23" s="186"/>
      <c r="H23" s="186"/>
      <c r="I23" s="186"/>
      <c r="J23" s="186"/>
      <c r="K23" s="186"/>
      <c r="L23" s="186"/>
      <c r="M23" s="187"/>
      <c r="N23" s="211">
        <f>(O15+O17+O19+O21)/4</f>
        <v>1.125</v>
      </c>
      <c r="O23" s="212"/>
      <c r="P23" s="209"/>
      <c r="Q23" s="209"/>
      <c r="R23" s="210"/>
      <c r="S23" s="1"/>
      <c r="T23" s="52"/>
      <c r="U23" s="52"/>
      <c r="V23" s="52"/>
      <c r="W23" s="52"/>
      <c r="X23" s="53"/>
      <c r="Y23" s="48"/>
      <c r="Z23" s="48"/>
      <c r="AA23" s="48"/>
      <c r="AB23" s="48"/>
      <c r="AC23" s="48"/>
      <c r="AD23" s="48"/>
      <c r="AE23" s="48"/>
      <c r="AF23" s="48"/>
      <c r="AG23" s="48"/>
      <c r="AH23" s="48"/>
      <c r="AI23" s="48"/>
      <c r="AJ23" s="48"/>
    </row>
    <row r="24" spans="1:36" s="22" customFormat="1" ht="36" customHeight="1" x14ac:dyDescent="0.2">
      <c r="A24" s="1"/>
      <c r="B24" s="89" t="s">
        <v>39</v>
      </c>
      <c r="C24" s="257" t="s">
        <v>74</v>
      </c>
      <c r="D24" s="257"/>
      <c r="E24" s="257"/>
      <c r="F24" s="257"/>
      <c r="G24" s="257"/>
      <c r="H24" s="257"/>
      <c r="I24" s="257"/>
      <c r="J24" s="257"/>
      <c r="K24" s="257"/>
      <c r="L24" s="217" t="s">
        <v>11</v>
      </c>
      <c r="M24" s="217"/>
      <c r="N24" s="207">
        <v>0.2</v>
      </c>
      <c r="O24" s="208"/>
      <c r="P24" s="244" t="s">
        <v>38</v>
      </c>
      <c r="Q24" s="244"/>
      <c r="R24" s="87">
        <f>N41*N24</f>
        <v>0.1785714285714286</v>
      </c>
      <c r="S24" s="13"/>
      <c r="T24" s="51"/>
      <c r="U24" s="51"/>
      <c r="V24" s="51"/>
      <c r="W24" s="52"/>
      <c r="X24" s="53"/>
      <c r="Y24" s="48"/>
      <c r="Z24" s="48"/>
      <c r="AA24" s="48"/>
      <c r="AB24" s="48"/>
      <c r="AC24" s="48"/>
      <c r="AD24" s="48"/>
      <c r="AE24" s="48"/>
      <c r="AF24" s="48"/>
      <c r="AG24" s="48"/>
      <c r="AH24" s="48"/>
      <c r="AI24" s="48"/>
      <c r="AJ24" s="48"/>
    </row>
    <row r="25" spans="1:36" s="22" customFormat="1" ht="45" customHeight="1" x14ac:dyDescent="0.2">
      <c r="A25" s="1"/>
      <c r="B25" s="163" t="s">
        <v>6</v>
      </c>
      <c r="C25" s="169" t="s">
        <v>33</v>
      </c>
      <c r="D25" s="169" t="s">
        <v>7</v>
      </c>
      <c r="E25" s="169" t="s">
        <v>8</v>
      </c>
      <c r="F25" s="169" t="s">
        <v>9</v>
      </c>
      <c r="G25" s="169" t="s">
        <v>3</v>
      </c>
      <c r="H25" s="169" t="s">
        <v>4</v>
      </c>
      <c r="I25" s="197" t="s">
        <v>31</v>
      </c>
      <c r="J25" s="198"/>
      <c r="K25" s="198"/>
      <c r="L25" s="198"/>
      <c r="M25" s="198"/>
      <c r="N25" s="198"/>
      <c r="O25" s="38"/>
      <c r="P25" s="161" t="s">
        <v>32</v>
      </c>
      <c r="Q25" s="162"/>
      <c r="R25" s="163"/>
      <c r="S25" s="8"/>
      <c r="T25" s="54"/>
      <c r="U25" s="55"/>
      <c r="V25" s="54"/>
      <c r="W25" s="52"/>
      <c r="X25" s="52"/>
      <c r="Y25" s="48"/>
      <c r="Z25" s="48"/>
      <c r="AA25" s="48"/>
      <c r="AB25" s="48"/>
      <c r="AC25" s="48"/>
      <c r="AD25" s="48"/>
      <c r="AE25" s="48"/>
      <c r="AF25" s="48"/>
      <c r="AG25" s="48"/>
      <c r="AH25" s="48"/>
      <c r="AI25" s="48"/>
      <c r="AJ25" s="48"/>
    </row>
    <row r="26" spans="1:36" s="22" customFormat="1" ht="21" customHeight="1" x14ac:dyDescent="0.2">
      <c r="A26" s="27"/>
      <c r="B26" s="168"/>
      <c r="C26" s="170"/>
      <c r="D26" s="170"/>
      <c r="E26" s="170"/>
      <c r="F26" s="170"/>
      <c r="G26" s="170"/>
      <c r="H26" s="170"/>
      <c r="I26" s="38" t="s">
        <v>34</v>
      </c>
      <c r="J26" s="36" t="s">
        <v>24</v>
      </c>
      <c r="K26" s="36" t="s">
        <v>25</v>
      </c>
      <c r="L26" s="36" t="s">
        <v>26</v>
      </c>
      <c r="M26" s="36" t="s">
        <v>27</v>
      </c>
      <c r="N26" s="36" t="s">
        <v>18</v>
      </c>
      <c r="O26" s="91" t="s">
        <v>57</v>
      </c>
      <c r="P26" s="164"/>
      <c r="Q26" s="165"/>
      <c r="R26" s="166"/>
      <c r="S26" s="35"/>
      <c r="T26" s="56"/>
      <c r="U26" s="56"/>
      <c r="V26" s="56"/>
      <c r="W26" s="57"/>
      <c r="X26" s="53"/>
      <c r="Y26" s="48"/>
      <c r="Z26" s="48"/>
      <c r="AA26" s="48"/>
      <c r="AB26" s="48"/>
      <c r="AC26" s="48"/>
      <c r="AD26" s="48"/>
      <c r="AE26" s="48"/>
      <c r="AF26" s="48"/>
      <c r="AG26" s="48"/>
      <c r="AH26" s="48"/>
      <c r="AI26" s="48"/>
      <c r="AJ26" s="48"/>
    </row>
    <row r="27" spans="1:36" s="45" customFormat="1" ht="86.25" customHeight="1" x14ac:dyDescent="0.2">
      <c r="A27" s="141"/>
      <c r="B27" s="158" t="s">
        <v>169</v>
      </c>
      <c r="C27" s="142" t="s">
        <v>59</v>
      </c>
      <c r="D27" s="177" t="s">
        <v>92</v>
      </c>
      <c r="E27" s="146">
        <v>43497</v>
      </c>
      <c r="F27" s="146">
        <v>43646</v>
      </c>
      <c r="G27" s="148" t="s">
        <v>170</v>
      </c>
      <c r="H27" s="179" t="s">
        <v>171</v>
      </c>
      <c r="I27" s="107" t="s">
        <v>22</v>
      </c>
      <c r="J27" s="108">
        <v>0.5</v>
      </c>
      <c r="K27" s="108">
        <v>1</v>
      </c>
      <c r="L27" s="123"/>
      <c r="M27" s="123"/>
      <c r="N27" s="109">
        <f>K27</f>
        <v>1</v>
      </c>
      <c r="O27" s="150">
        <f>N28/N27</f>
        <v>1</v>
      </c>
      <c r="P27" s="152" t="s">
        <v>204</v>
      </c>
      <c r="Q27" s="153"/>
      <c r="R27" s="154"/>
      <c r="S27" s="15"/>
      <c r="T27" s="139"/>
      <c r="U27" s="58"/>
      <c r="V27" s="52"/>
      <c r="W27" s="52"/>
      <c r="X27" s="53"/>
      <c r="Y27" s="48"/>
      <c r="Z27" s="48"/>
      <c r="AA27" s="48"/>
      <c r="AB27" s="48"/>
      <c r="AC27" s="48"/>
      <c r="AD27" s="48"/>
      <c r="AE27" s="48"/>
      <c r="AF27" s="48"/>
      <c r="AG27" s="48"/>
      <c r="AH27" s="48"/>
      <c r="AI27" s="48"/>
      <c r="AJ27" s="48"/>
    </row>
    <row r="28" spans="1:36" s="45" customFormat="1" ht="60.75" customHeight="1" x14ac:dyDescent="0.2">
      <c r="A28" s="141"/>
      <c r="B28" s="159"/>
      <c r="C28" s="143"/>
      <c r="D28" s="178"/>
      <c r="E28" s="147"/>
      <c r="F28" s="147"/>
      <c r="G28" s="258"/>
      <c r="H28" s="180"/>
      <c r="I28" s="110" t="s">
        <v>23</v>
      </c>
      <c r="J28" s="111">
        <v>0.5</v>
      </c>
      <c r="K28" s="112">
        <v>1</v>
      </c>
      <c r="L28" s="108"/>
      <c r="M28" s="108"/>
      <c r="N28" s="109">
        <f>K28</f>
        <v>1</v>
      </c>
      <c r="O28" s="151"/>
      <c r="P28" s="155"/>
      <c r="Q28" s="156"/>
      <c r="R28" s="157"/>
      <c r="S28" s="33"/>
      <c r="T28" s="140"/>
      <c r="U28" s="59"/>
      <c r="V28" s="57"/>
      <c r="W28" s="57"/>
      <c r="X28" s="53"/>
      <c r="Y28" s="48"/>
      <c r="Z28" s="48"/>
      <c r="AA28" s="48"/>
      <c r="AB28" s="48"/>
      <c r="AC28" s="48"/>
      <c r="AD28" s="48"/>
      <c r="AE28" s="48"/>
      <c r="AF28" s="48"/>
      <c r="AG28" s="48"/>
      <c r="AH28" s="48"/>
      <c r="AI28" s="48"/>
      <c r="AJ28" s="48"/>
    </row>
    <row r="29" spans="1:36" s="45" customFormat="1" ht="66" customHeight="1" x14ac:dyDescent="0.2">
      <c r="A29" s="141"/>
      <c r="B29" s="159"/>
      <c r="C29" s="142" t="s">
        <v>60</v>
      </c>
      <c r="D29" s="144" t="s">
        <v>80</v>
      </c>
      <c r="E29" s="146">
        <v>43466</v>
      </c>
      <c r="F29" s="146">
        <v>43830</v>
      </c>
      <c r="G29" s="258"/>
      <c r="H29" s="148" t="s">
        <v>86</v>
      </c>
      <c r="I29" s="107" t="s">
        <v>22</v>
      </c>
      <c r="J29" s="107">
        <v>3</v>
      </c>
      <c r="K29" s="107">
        <v>3</v>
      </c>
      <c r="L29" s="107">
        <v>1</v>
      </c>
      <c r="M29" s="107">
        <v>0</v>
      </c>
      <c r="N29" s="107">
        <f>J29+K29+L29+M29</f>
        <v>7</v>
      </c>
      <c r="O29" s="150">
        <f>N30/N29</f>
        <v>1</v>
      </c>
      <c r="P29" s="152" t="s">
        <v>179</v>
      </c>
      <c r="Q29" s="153"/>
      <c r="R29" s="154"/>
      <c r="S29" s="15"/>
      <c r="T29" s="140"/>
      <c r="U29" s="58"/>
      <c r="V29" s="52"/>
      <c r="W29" s="52"/>
      <c r="X29" s="53"/>
      <c r="Y29" s="48"/>
      <c r="Z29" s="48"/>
      <c r="AA29" s="48"/>
      <c r="AB29" s="48"/>
      <c r="AC29" s="48"/>
      <c r="AD29" s="48"/>
      <c r="AE29" s="48"/>
      <c r="AF29" s="48"/>
      <c r="AG29" s="48"/>
      <c r="AH29" s="48"/>
      <c r="AI29" s="48"/>
      <c r="AJ29" s="48"/>
    </row>
    <row r="30" spans="1:36" s="45" customFormat="1" ht="76.5" customHeight="1" x14ac:dyDescent="0.2">
      <c r="A30" s="141"/>
      <c r="B30" s="159"/>
      <c r="C30" s="143"/>
      <c r="D30" s="145"/>
      <c r="E30" s="147"/>
      <c r="F30" s="147"/>
      <c r="G30" s="258"/>
      <c r="H30" s="149"/>
      <c r="I30" s="110" t="s">
        <v>23</v>
      </c>
      <c r="J30" s="107">
        <v>3</v>
      </c>
      <c r="K30" s="107">
        <v>3</v>
      </c>
      <c r="L30" s="107">
        <v>1</v>
      </c>
      <c r="M30" s="107">
        <v>0</v>
      </c>
      <c r="N30" s="107">
        <f>J30+K30+L30+M30</f>
        <v>7</v>
      </c>
      <c r="O30" s="151"/>
      <c r="P30" s="155"/>
      <c r="Q30" s="156"/>
      <c r="R30" s="157"/>
      <c r="S30" s="33"/>
      <c r="T30" s="140"/>
      <c r="U30" s="59"/>
      <c r="V30" s="57"/>
      <c r="W30" s="57"/>
      <c r="X30" s="53"/>
      <c r="Y30" s="48"/>
      <c r="Z30" s="48"/>
      <c r="AA30" s="48"/>
      <c r="AB30" s="48"/>
      <c r="AC30" s="48"/>
      <c r="AD30" s="48"/>
      <c r="AE30" s="48"/>
      <c r="AF30" s="48"/>
      <c r="AG30" s="48"/>
      <c r="AH30" s="48"/>
      <c r="AI30" s="48"/>
      <c r="AJ30" s="48"/>
    </row>
    <row r="31" spans="1:36" s="45" customFormat="1" ht="86.25" customHeight="1" x14ac:dyDescent="0.2">
      <c r="A31" s="141"/>
      <c r="B31" s="159"/>
      <c r="C31" s="142" t="s">
        <v>75</v>
      </c>
      <c r="D31" s="144" t="s">
        <v>93</v>
      </c>
      <c r="E31" s="146">
        <v>43466</v>
      </c>
      <c r="F31" s="146">
        <v>43830</v>
      </c>
      <c r="G31" s="258"/>
      <c r="H31" s="148" t="s">
        <v>87</v>
      </c>
      <c r="I31" s="107" t="s">
        <v>22</v>
      </c>
      <c r="J31" s="107">
        <v>0</v>
      </c>
      <c r="K31" s="107">
        <v>1</v>
      </c>
      <c r="L31" s="107">
        <v>0</v>
      </c>
      <c r="M31" s="107">
        <v>1</v>
      </c>
      <c r="N31" s="107">
        <f>J31+K31+L31+M31</f>
        <v>2</v>
      </c>
      <c r="O31" s="150">
        <f>N32/N31</f>
        <v>0.5</v>
      </c>
      <c r="P31" s="152" t="s">
        <v>180</v>
      </c>
      <c r="Q31" s="153"/>
      <c r="R31" s="154"/>
      <c r="S31" s="15"/>
      <c r="T31" s="139"/>
      <c r="U31" s="58"/>
      <c r="V31" s="52"/>
      <c r="W31" s="52"/>
      <c r="X31" s="53"/>
      <c r="Y31" s="48"/>
      <c r="Z31" s="48"/>
      <c r="AA31" s="48"/>
      <c r="AB31" s="48"/>
      <c r="AC31" s="48"/>
      <c r="AD31" s="48"/>
      <c r="AE31" s="48"/>
      <c r="AF31" s="48"/>
      <c r="AG31" s="48"/>
      <c r="AH31" s="48"/>
      <c r="AI31" s="48"/>
      <c r="AJ31" s="48"/>
    </row>
    <row r="32" spans="1:36" s="45" customFormat="1" ht="75.75" customHeight="1" x14ac:dyDescent="0.2">
      <c r="A32" s="141"/>
      <c r="B32" s="160"/>
      <c r="C32" s="143"/>
      <c r="D32" s="145"/>
      <c r="E32" s="147"/>
      <c r="F32" s="147"/>
      <c r="G32" s="258"/>
      <c r="H32" s="149"/>
      <c r="I32" s="110" t="s">
        <v>23</v>
      </c>
      <c r="J32" s="107">
        <v>0</v>
      </c>
      <c r="K32" s="107">
        <v>1</v>
      </c>
      <c r="L32" s="107">
        <v>0</v>
      </c>
      <c r="M32" s="107">
        <v>0</v>
      </c>
      <c r="N32" s="107">
        <f>J32+K32+L32+M32</f>
        <v>1</v>
      </c>
      <c r="O32" s="151"/>
      <c r="P32" s="155"/>
      <c r="Q32" s="156"/>
      <c r="R32" s="157"/>
      <c r="S32" s="33"/>
      <c r="T32" s="140"/>
      <c r="U32" s="59"/>
      <c r="V32" s="57"/>
      <c r="W32" s="57"/>
      <c r="X32" s="53"/>
      <c r="Y32" s="48"/>
      <c r="Z32" s="48"/>
      <c r="AA32" s="48"/>
      <c r="AB32" s="48"/>
      <c r="AC32" s="48"/>
      <c r="AD32" s="48"/>
      <c r="AE32" s="48"/>
      <c r="AF32" s="48"/>
      <c r="AG32" s="48"/>
      <c r="AH32" s="48"/>
      <c r="AI32" s="48"/>
      <c r="AJ32" s="48"/>
    </row>
    <row r="33" spans="1:36" s="45" customFormat="1" ht="69" customHeight="1" x14ac:dyDescent="0.2">
      <c r="A33" s="141"/>
      <c r="B33" s="158" t="s">
        <v>155</v>
      </c>
      <c r="C33" s="142" t="s">
        <v>76</v>
      </c>
      <c r="D33" s="144" t="s">
        <v>81</v>
      </c>
      <c r="E33" s="146">
        <v>43497</v>
      </c>
      <c r="F33" s="146">
        <v>43830</v>
      </c>
      <c r="G33" s="258"/>
      <c r="H33" s="148" t="s">
        <v>172</v>
      </c>
      <c r="I33" s="107" t="s">
        <v>22</v>
      </c>
      <c r="J33" s="107">
        <v>1</v>
      </c>
      <c r="K33" s="107">
        <v>1</v>
      </c>
      <c r="L33" s="107">
        <v>6</v>
      </c>
      <c r="M33" s="107"/>
      <c r="N33" s="107">
        <f>J33</f>
        <v>1</v>
      </c>
      <c r="O33" s="150">
        <f>N34/N33</f>
        <v>1</v>
      </c>
      <c r="P33" s="152" t="s">
        <v>181</v>
      </c>
      <c r="Q33" s="153"/>
      <c r="R33" s="154"/>
      <c r="S33" s="15"/>
      <c r="T33" s="140"/>
      <c r="U33" s="58"/>
      <c r="V33" s="52"/>
      <c r="W33" s="52"/>
      <c r="X33" s="53"/>
      <c r="Y33" s="48"/>
      <c r="Z33" s="48"/>
      <c r="AA33" s="48"/>
      <c r="AB33" s="48"/>
      <c r="AC33" s="48"/>
      <c r="AD33" s="48"/>
      <c r="AE33" s="48"/>
      <c r="AF33" s="48"/>
      <c r="AG33" s="48"/>
      <c r="AH33" s="48"/>
      <c r="AI33" s="48"/>
      <c r="AJ33" s="48"/>
    </row>
    <row r="34" spans="1:36" s="45" customFormat="1" ht="66.75" customHeight="1" x14ac:dyDescent="0.2">
      <c r="A34" s="141"/>
      <c r="B34" s="159"/>
      <c r="C34" s="143"/>
      <c r="D34" s="145"/>
      <c r="E34" s="147"/>
      <c r="F34" s="147"/>
      <c r="G34" s="258"/>
      <c r="H34" s="149"/>
      <c r="I34" s="110" t="s">
        <v>23</v>
      </c>
      <c r="J34" s="107">
        <v>1</v>
      </c>
      <c r="K34" s="107">
        <v>1</v>
      </c>
      <c r="L34" s="107">
        <v>6</v>
      </c>
      <c r="M34" s="107"/>
      <c r="N34" s="107">
        <f>J34</f>
        <v>1</v>
      </c>
      <c r="O34" s="151"/>
      <c r="P34" s="155"/>
      <c r="Q34" s="156"/>
      <c r="R34" s="157"/>
      <c r="S34" s="33"/>
      <c r="T34" s="140"/>
      <c r="U34" s="59"/>
      <c r="V34" s="57"/>
      <c r="W34" s="57"/>
      <c r="X34" s="53"/>
      <c r="Y34" s="48"/>
      <c r="Z34" s="48"/>
      <c r="AA34" s="48"/>
      <c r="AB34" s="48"/>
      <c r="AC34" s="48"/>
      <c r="AD34" s="48"/>
      <c r="AE34" s="48"/>
      <c r="AF34" s="48"/>
      <c r="AG34" s="48"/>
      <c r="AH34" s="48"/>
      <c r="AI34" s="48"/>
      <c r="AJ34" s="48"/>
    </row>
    <row r="35" spans="1:36" s="22" customFormat="1" ht="86.25" customHeight="1" x14ac:dyDescent="0.2">
      <c r="A35" s="141"/>
      <c r="B35" s="159"/>
      <c r="C35" s="142" t="s">
        <v>77</v>
      </c>
      <c r="D35" s="144" t="s">
        <v>82</v>
      </c>
      <c r="E35" s="146">
        <v>43497</v>
      </c>
      <c r="F35" s="146">
        <v>43830</v>
      </c>
      <c r="G35" s="258"/>
      <c r="H35" s="148" t="s">
        <v>94</v>
      </c>
      <c r="I35" s="107" t="s">
        <v>22</v>
      </c>
      <c r="J35" s="108">
        <v>0.25</v>
      </c>
      <c r="K35" s="108">
        <v>0.5</v>
      </c>
      <c r="L35" s="108">
        <v>0.75</v>
      </c>
      <c r="M35" s="122">
        <v>1</v>
      </c>
      <c r="N35" s="109">
        <v>1</v>
      </c>
      <c r="O35" s="150">
        <f>N36/N35</f>
        <v>0.75</v>
      </c>
      <c r="P35" s="152" t="s">
        <v>182</v>
      </c>
      <c r="Q35" s="153"/>
      <c r="R35" s="154"/>
      <c r="S35" s="15"/>
      <c r="T35" s="139"/>
      <c r="U35" s="58"/>
      <c r="V35" s="52"/>
      <c r="W35" s="52"/>
      <c r="X35" s="53"/>
      <c r="Y35" s="48"/>
      <c r="Z35" s="48"/>
      <c r="AA35" s="48"/>
      <c r="AB35" s="48"/>
      <c r="AC35" s="48"/>
      <c r="AD35" s="48"/>
      <c r="AE35" s="48"/>
      <c r="AF35" s="48"/>
      <c r="AG35" s="48"/>
      <c r="AH35" s="48"/>
      <c r="AI35" s="48"/>
      <c r="AJ35" s="48"/>
    </row>
    <row r="36" spans="1:36" s="22" customFormat="1" ht="96" customHeight="1" x14ac:dyDescent="0.2">
      <c r="A36" s="141"/>
      <c r="B36" s="160"/>
      <c r="C36" s="143"/>
      <c r="D36" s="145"/>
      <c r="E36" s="147"/>
      <c r="F36" s="147"/>
      <c r="G36" s="258"/>
      <c r="H36" s="149"/>
      <c r="I36" s="110" t="s">
        <v>23</v>
      </c>
      <c r="J36" s="111">
        <v>0.2</v>
      </c>
      <c r="K36" s="112">
        <v>0.5</v>
      </c>
      <c r="L36" s="108">
        <v>0.75</v>
      </c>
      <c r="M36" s="122">
        <v>0.75</v>
      </c>
      <c r="N36" s="109">
        <f>M36</f>
        <v>0.75</v>
      </c>
      <c r="O36" s="151"/>
      <c r="P36" s="155"/>
      <c r="Q36" s="156"/>
      <c r="R36" s="157"/>
      <c r="S36" s="33"/>
      <c r="T36" s="140"/>
      <c r="U36" s="59"/>
      <c r="V36" s="57"/>
      <c r="W36" s="57"/>
      <c r="X36" s="53"/>
      <c r="Y36" s="48"/>
      <c r="Z36" s="48"/>
      <c r="AA36" s="48"/>
      <c r="AB36" s="48"/>
      <c r="AC36" s="48"/>
      <c r="AD36" s="48"/>
      <c r="AE36" s="48"/>
      <c r="AF36" s="48"/>
      <c r="AG36" s="48"/>
      <c r="AH36" s="48"/>
      <c r="AI36" s="48"/>
      <c r="AJ36" s="48"/>
    </row>
    <row r="37" spans="1:36" s="22" customFormat="1" ht="81" customHeight="1" x14ac:dyDescent="0.2">
      <c r="A37" s="141"/>
      <c r="B37" s="158" t="s">
        <v>85</v>
      </c>
      <c r="C37" s="142" t="s">
        <v>78</v>
      </c>
      <c r="D37" s="144" t="s">
        <v>83</v>
      </c>
      <c r="E37" s="146">
        <v>43497</v>
      </c>
      <c r="F37" s="146">
        <v>43830</v>
      </c>
      <c r="G37" s="258"/>
      <c r="H37" s="148" t="s">
        <v>95</v>
      </c>
      <c r="I37" s="107" t="s">
        <v>22</v>
      </c>
      <c r="J37" s="108">
        <v>0.25</v>
      </c>
      <c r="K37" s="108">
        <v>0.5</v>
      </c>
      <c r="L37" s="122">
        <v>0.75</v>
      </c>
      <c r="M37" s="108">
        <v>1</v>
      </c>
      <c r="N37" s="109">
        <v>1</v>
      </c>
      <c r="O37" s="150">
        <f>N38/N37</f>
        <v>1</v>
      </c>
      <c r="P37" s="152" t="s">
        <v>183</v>
      </c>
      <c r="Q37" s="153"/>
      <c r="R37" s="154"/>
      <c r="S37" s="15"/>
      <c r="T37" s="140"/>
      <c r="U37" s="58"/>
      <c r="V37" s="52"/>
      <c r="W37" s="52"/>
      <c r="X37" s="53"/>
      <c r="Y37" s="48"/>
      <c r="Z37" s="48"/>
      <c r="AA37" s="48"/>
      <c r="AB37" s="48"/>
      <c r="AC37" s="48"/>
      <c r="AD37" s="48"/>
      <c r="AE37" s="48"/>
      <c r="AF37" s="48"/>
      <c r="AG37" s="48"/>
      <c r="AH37" s="48"/>
      <c r="AI37" s="48"/>
      <c r="AJ37" s="48"/>
    </row>
    <row r="38" spans="1:36" s="22" customFormat="1" ht="78" customHeight="1" x14ac:dyDescent="0.2">
      <c r="A38" s="141"/>
      <c r="B38" s="159"/>
      <c r="C38" s="143"/>
      <c r="D38" s="145"/>
      <c r="E38" s="147"/>
      <c r="F38" s="147"/>
      <c r="G38" s="258"/>
      <c r="H38" s="149"/>
      <c r="I38" s="110" t="s">
        <v>23</v>
      </c>
      <c r="J38" s="112">
        <v>0.25</v>
      </c>
      <c r="K38" s="112">
        <v>0.5</v>
      </c>
      <c r="L38" s="112">
        <v>0.75</v>
      </c>
      <c r="M38" s="112">
        <v>1</v>
      </c>
      <c r="N38" s="109">
        <v>1</v>
      </c>
      <c r="O38" s="151"/>
      <c r="P38" s="155"/>
      <c r="Q38" s="156"/>
      <c r="R38" s="157"/>
      <c r="S38" s="33"/>
      <c r="T38" s="140"/>
      <c r="U38" s="59"/>
      <c r="V38" s="57"/>
      <c r="W38" s="57"/>
      <c r="X38" s="53"/>
      <c r="Y38" s="48"/>
      <c r="Z38" s="48"/>
      <c r="AA38" s="48"/>
      <c r="AB38" s="48"/>
      <c r="AC38" s="48"/>
      <c r="AD38" s="48"/>
      <c r="AE38" s="48"/>
      <c r="AF38" s="48"/>
      <c r="AG38" s="48"/>
      <c r="AH38" s="48"/>
      <c r="AI38" s="48"/>
      <c r="AJ38" s="48"/>
    </row>
    <row r="39" spans="1:36" s="45" customFormat="1" ht="63" customHeight="1" x14ac:dyDescent="0.2">
      <c r="A39" s="141"/>
      <c r="B39" s="159"/>
      <c r="C39" s="142" t="s">
        <v>79</v>
      </c>
      <c r="D39" s="144" t="s">
        <v>84</v>
      </c>
      <c r="E39" s="146">
        <v>43497</v>
      </c>
      <c r="F39" s="146">
        <v>43738</v>
      </c>
      <c r="G39" s="258"/>
      <c r="H39" s="148" t="s">
        <v>144</v>
      </c>
      <c r="I39" s="107" t="s">
        <v>22</v>
      </c>
      <c r="J39" s="108">
        <v>0.33</v>
      </c>
      <c r="K39" s="108">
        <v>0.66</v>
      </c>
      <c r="L39" s="108">
        <v>1</v>
      </c>
      <c r="M39" s="122">
        <v>1</v>
      </c>
      <c r="N39" s="109">
        <v>1</v>
      </c>
      <c r="O39" s="150">
        <f>N40/N39</f>
        <v>1</v>
      </c>
      <c r="P39" s="152" t="s">
        <v>184</v>
      </c>
      <c r="Q39" s="153"/>
      <c r="R39" s="154"/>
      <c r="S39" s="15"/>
      <c r="T39" s="114"/>
      <c r="U39" s="58"/>
      <c r="V39" s="52"/>
      <c r="W39" s="52"/>
      <c r="X39" s="53"/>
      <c r="Y39" s="48"/>
      <c r="Z39" s="48"/>
      <c r="AA39" s="48"/>
      <c r="AB39" s="48"/>
      <c r="AC39" s="48"/>
      <c r="AD39" s="48"/>
      <c r="AE39" s="48"/>
      <c r="AF39" s="48"/>
      <c r="AG39" s="48"/>
      <c r="AH39" s="48"/>
      <c r="AI39" s="48"/>
      <c r="AJ39" s="48"/>
    </row>
    <row r="40" spans="1:36" s="45" customFormat="1" ht="72" customHeight="1" x14ac:dyDescent="0.2">
      <c r="A40" s="141"/>
      <c r="B40" s="160"/>
      <c r="C40" s="143"/>
      <c r="D40" s="145"/>
      <c r="E40" s="147"/>
      <c r="F40" s="147"/>
      <c r="G40" s="259"/>
      <c r="H40" s="149"/>
      <c r="I40" s="110" t="s">
        <v>23</v>
      </c>
      <c r="J40" s="112">
        <v>0.64</v>
      </c>
      <c r="K40" s="112">
        <v>0.9</v>
      </c>
      <c r="L40" s="112">
        <v>0.9</v>
      </c>
      <c r="M40" s="111">
        <v>1</v>
      </c>
      <c r="N40" s="109">
        <f>M40</f>
        <v>1</v>
      </c>
      <c r="O40" s="151"/>
      <c r="P40" s="155"/>
      <c r="Q40" s="156"/>
      <c r="R40" s="157"/>
      <c r="S40" s="33"/>
      <c r="T40" s="114"/>
      <c r="U40" s="59"/>
      <c r="V40" s="57"/>
      <c r="W40" s="57"/>
      <c r="X40" s="53"/>
      <c r="Y40" s="48"/>
      <c r="Z40" s="48"/>
      <c r="AA40" s="48"/>
      <c r="AB40" s="48"/>
      <c r="AC40" s="48"/>
      <c r="AD40" s="48"/>
      <c r="AE40" s="48"/>
      <c r="AF40" s="48"/>
      <c r="AG40" s="48"/>
      <c r="AH40" s="48"/>
      <c r="AI40" s="48"/>
      <c r="AJ40" s="48"/>
    </row>
    <row r="41" spans="1:36" s="22" customFormat="1" ht="28.5" customHeight="1" x14ac:dyDescent="0.2">
      <c r="A41" s="1"/>
      <c r="B41" s="185" t="s">
        <v>10</v>
      </c>
      <c r="C41" s="186"/>
      <c r="D41" s="186"/>
      <c r="E41" s="186"/>
      <c r="F41" s="186"/>
      <c r="G41" s="186"/>
      <c r="H41" s="186"/>
      <c r="I41" s="186"/>
      <c r="J41" s="186"/>
      <c r="K41" s="186"/>
      <c r="L41" s="186"/>
      <c r="M41" s="187"/>
      <c r="N41" s="211">
        <f>(O27+O29+O31+O33+O35+O37+O39)/7</f>
        <v>0.8928571428571429</v>
      </c>
      <c r="O41" s="212"/>
      <c r="P41" s="209"/>
      <c r="Q41" s="209"/>
      <c r="R41" s="210"/>
      <c r="S41" s="1"/>
      <c r="T41" s="52"/>
      <c r="U41" s="52"/>
      <c r="V41" s="52"/>
      <c r="W41" s="52"/>
      <c r="X41" s="53"/>
      <c r="Y41" s="48"/>
      <c r="Z41" s="48"/>
      <c r="AA41" s="48"/>
      <c r="AB41" s="48"/>
      <c r="AC41" s="48"/>
      <c r="AD41" s="48"/>
      <c r="AE41" s="48"/>
      <c r="AF41" s="48"/>
      <c r="AG41" s="48"/>
      <c r="AH41" s="48"/>
      <c r="AI41" s="48"/>
      <c r="AJ41" s="48"/>
    </row>
    <row r="42" spans="1:36" s="45" customFormat="1" ht="46.5" customHeight="1" x14ac:dyDescent="0.2">
      <c r="A42" s="1"/>
      <c r="B42" s="89" t="s">
        <v>41</v>
      </c>
      <c r="C42" s="243" t="s">
        <v>111</v>
      </c>
      <c r="D42" s="243"/>
      <c r="E42" s="243"/>
      <c r="F42" s="243"/>
      <c r="G42" s="243"/>
      <c r="H42" s="243"/>
      <c r="I42" s="243"/>
      <c r="J42" s="243"/>
      <c r="K42" s="243"/>
      <c r="L42" s="217" t="s">
        <v>11</v>
      </c>
      <c r="M42" s="217"/>
      <c r="N42" s="181">
        <v>0.2</v>
      </c>
      <c r="O42" s="182"/>
      <c r="P42" s="244" t="s">
        <v>38</v>
      </c>
      <c r="Q42" s="244"/>
      <c r="R42" s="98">
        <f>N59*N42</f>
        <v>0.2</v>
      </c>
      <c r="S42" s="9"/>
      <c r="T42" s="51"/>
      <c r="U42" s="51"/>
      <c r="V42" s="51"/>
      <c r="W42" s="52"/>
      <c r="X42" s="53"/>
      <c r="Y42" s="48"/>
      <c r="Z42" s="48"/>
      <c r="AA42" s="48"/>
      <c r="AB42" s="48"/>
      <c r="AC42" s="48"/>
      <c r="AD42" s="48"/>
      <c r="AE42" s="48"/>
      <c r="AF42" s="48"/>
      <c r="AG42" s="48"/>
      <c r="AH42" s="48"/>
      <c r="AI42" s="48"/>
      <c r="AJ42" s="48"/>
    </row>
    <row r="43" spans="1:36" s="45" customFormat="1" ht="45" customHeight="1" x14ac:dyDescent="0.2">
      <c r="A43" s="1"/>
      <c r="B43" s="163" t="s">
        <v>6</v>
      </c>
      <c r="C43" s="169" t="s">
        <v>33</v>
      </c>
      <c r="D43" s="169" t="s">
        <v>7</v>
      </c>
      <c r="E43" s="169" t="s">
        <v>8</v>
      </c>
      <c r="F43" s="169" t="s">
        <v>9</v>
      </c>
      <c r="G43" s="169" t="s">
        <v>3</v>
      </c>
      <c r="H43" s="169" t="s">
        <v>4</v>
      </c>
      <c r="I43" s="197" t="s">
        <v>31</v>
      </c>
      <c r="J43" s="198"/>
      <c r="K43" s="198"/>
      <c r="L43" s="198"/>
      <c r="M43" s="198"/>
      <c r="N43" s="198"/>
      <c r="O43" s="99"/>
      <c r="P43" s="161" t="s">
        <v>32</v>
      </c>
      <c r="Q43" s="162"/>
      <c r="R43" s="163"/>
      <c r="S43" s="8"/>
      <c r="T43" s="54"/>
      <c r="U43" s="55"/>
      <c r="V43" s="54"/>
      <c r="W43" s="52"/>
      <c r="X43" s="52"/>
      <c r="Y43" s="48"/>
      <c r="Z43" s="48"/>
      <c r="AA43" s="48"/>
      <c r="AB43" s="48"/>
      <c r="AC43" s="48"/>
      <c r="AD43" s="48"/>
      <c r="AE43" s="48"/>
      <c r="AF43" s="48"/>
      <c r="AG43" s="48"/>
      <c r="AH43" s="48"/>
      <c r="AI43" s="48"/>
      <c r="AJ43" s="48"/>
    </row>
    <row r="44" spans="1:36" s="45" customFormat="1" ht="21" customHeight="1" x14ac:dyDescent="0.2">
      <c r="A44" s="27"/>
      <c r="B44" s="168"/>
      <c r="C44" s="170"/>
      <c r="D44" s="170"/>
      <c r="E44" s="170"/>
      <c r="F44" s="170"/>
      <c r="G44" s="170"/>
      <c r="H44" s="170"/>
      <c r="I44" s="99" t="s">
        <v>34</v>
      </c>
      <c r="J44" s="36" t="s">
        <v>24</v>
      </c>
      <c r="K44" s="36" t="s">
        <v>25</v>
      </c>
      <c r="L44" s="36" t="s">
        <v>26</v>
      </c>
      <c r="M44" s="36" t="s">
        <v>27</v>
      </c>
      <c r="N44" s="36" t="s">
        <v>18</v>
      </c>
      <c r="O44" s="97" t="s">
        <v>57</v>
      </c>
      <c r="P44" s="164"/>
      <c r="Q44" s="165"/>
      <c r="R44" s="166"/>
      <c r="S44" s="35"/>
      <c r="T44" s="56"/>
      <c r="U44" s="56"/>
      <c r="V44" s="56"/>
      <c r="W44" s="57"/>
      <c r="X44" s="53"/>
      <c r="Y44" s="48"/>
      <c r="Z44" s="48"/>
      <c r="AA44" s="48"/>
      <c r="AB44" s="48"/>
      <c r="AC44" s="48"/>
      <c r="AD44" s="48"/>
      <c r="AE44" s="48"/>
      <c r="AF44" s="48"/>
      <c r="AG44" s="48"/>
      <c r="AH44" s="48"/>
      <c r="AI44" s="48"/>
      <c r="AJ44" s="48"/>
    </row>
    <row r="45" spans="1:36" s="45" customFormat="1" ht="48.75" customHeight="1" x14ac:dyDescent="0.2">
      <c r="A45" s="141"/>
      <c r="B45" s="158" t="s">
        <v>175</v>
      </c>
      <c r="C45" s="142" t="s">
        <v>62</v>
      </c>
      <c r="D45" s="144" t="s">
        <v>103</v>
      </c>
      <c r="E45" s="146">
        <v>43497</v>
      </c>
      <c r="F45" s="146">
        <v>43830</v>
      </c>
      <c r="G45" s="148" t="s">
        <v>101</v>
      </c>
      <c r="H45" s="179" t="s">
        <v>102</v>
      </c>
      <c r="I45" s="260" t="s">
        <v>22</v>
      </c>
      <c r="J45" s="262">
        <v>4</v>
      </c>
      <c r="K45" s="262">
        <v>4</v>
      </c>
      <c r="L45" s="262">
        <v>4</v>
      </c>
      <c r="M45" s="262">
        <v>4</v>
      </c>
      <c r="N45" s="264">
        <f>M45</f>
        <v>4</v>
      </c>
      <c r="O45" s="265">
        <f>N45/N47</f>
        <v>1</v>
      </c>
      <c r="P45" s="268" t="s">
        <v>196</v>
      </c>
      <c r="Q45" s="269"/>
      <c r="R45" s="270"/>
      <c r="S45" s="15"/>
      <c r="T45" s="139"/>
      <c r="U45" s="58"/>
      <c r="V45" s="52"/>
      <c r="W45" s="52"/>
      <c r="X45" s="53"/>
      <c r="Y45" s="48"/>
      <c r="Z45" s="48"/>
      <c r="AA45" s="48"/>
      <c r="AB45" s="48"/>
      <c r="AC45" s="48"/>
      <c r="AD45" s="48"/>
      <c r="AE45" s="48"/>
      <c r="AF45" s="48"/>
      <c r="AG45" s="48"/>
      <c r="AH45" s="48"/>
      <c r="AI45" s="48"/>
      <c r="AJ45" s="48"/>
    </row>
    <row r="46" spans="1:36" s="45" customFormat="1" ht="48.75" customHeight="1" x14ac:dyDescent="0.2">
      <c r="A46" s="141"/>
      <c r="B46" s="159"/>
      <c r="C46" s="143"/>
      <c r="D46" s="145"/>
      <c r="E46" s="147"/>
      <c r="F46" s="147"/>
      <c r="G46" s="258"/>
      <c r="H46" s="271"/>
      <c r="I46" s="261"/>
      <c r="J46" s="263"/>
      <c r="K46" s="263">
        <v>0.66</v>
      </c>
      <c r="L46" s="263"/>
      <c r="M46" s="263"/>
      <c r="N46" s="263"/>
      <c r="O46" s="266"/>
      <c r="P46" s="152"/>
      <c r="Q46" s="153"/>
      <c r="R46" s="154"/>
      <c r="S46" s="33"/>
      <c r="T46" s="140"/>
      <c r="U46" s="59"/>
      <c r="V46" s="57"/>
      <c r="W46" s="57"/>
      <c r="X46" s="53"/>
      <c r="Y46" s="48"/>
      <c r="Z46" s="48"/>
      <c r="AA46" s="48"/>
      <c r="AB46" s="48"/>
      <c r="AC46" s="48"/>
      <c r="AD46" s="48"/>
      <c r="AE46" s="48"/>
      <c r="AF46" s="48"/>
      <c r="AG46" s="48"/>
      <c r="AH46" s="48"/>
      <c r="AI46" s="48"/>
      <c r="AJ46" s="48"/>
    </row>
    <row r="47" spans="1:36" s="45" customFormat="1" ht="48.75" customHeight="1" x14ac:dyDescent="0.2">
      <c r="A47" s="141"/>
      <c r="B47" s="159"/>
      <c r="C47" s="142" t="s">
        <v>63</v>
      </c>
      <c r="D47" s="144" t="s">
        <v>104</v>
      </c>
      <c r="E47" s="146">
        <v>43497</v>
      </c>
      <c r="F47" s="146">
        <v>43830</v>
      </c>
      <c r="G47" s="258"/>
      <c r="H47" s="271"/>
      <c r="I47" s="260" t="s">
        <v>23</v>
      </c>
      <c r="J47" s="262">
        <v>4</v>
      </c>
      <c r="K47" s="262">
        <v>4</v>
      </c>
      <c r="L47" s="262">
        <v>4</v>
      </c>
      <c r="M47" s="262">
        <v>4</v>
      </c>
      <c r="N47" s="262">
        <f>M47</f>
        <v>4</v>
      </c>
      <c r="O47" s="266"/>
      <c r="P47" s="152"/>
      <c r="Q47" s="153"/>
      <c r="R47" s="154"/>
      <c r="S47" s="15"/>
      <c r="T47" s="140"/>
      <c r="U47" s="58"/>
      <c r="V47" s="52"/>
      <c r="W47" s="52"/>
      <c r="X47" s="53"/>
      <c r="Y47" s="48"/>
      <c r="Z47" s="48"/>
      <c r="AA47" s="48"/>
      <c r="AB47" s="48"/>
      <c r="AC47" s="48"/>
      <c r="AD47" s="48"/>
      <c r="AE47" s="48"/>
      <c r="AF47" s="48"/>
      <c r="AG47" s="48"/>
      <c r="AH47" s="48"/>
      <c r="AI47" s="48"/>
      <c r="AJ47" s="48"/>
    </row>
    <row r="48" spans="1:36" s="45" customFormat="1" ht="48.75" customHeight="1" x14ac:dyDescent="0.2">
      <c r="A48" s="141"/>
      <c r="B48" s="159"/>
      <c r="C48" s="143"/>
      <c r="D48" s="145"/>
      <c r="E48" s="147"/>
      <c r="F48" s="147"/>
      <c r="G48" s="258"/>
      <c r="H48" s="180"/>
      <c r="I48" s="261" t="s">
        <v>23</v>
      </c>
      <c r="J48" s="263">
        <v>0.25</v>
      </c>
      <c r="K48" s="263">
        <v>0.66</v>
      </c>
      <c r="L48" s="263"/>
      <c r="M48" s="263"/>
      <c r="N48" s="263"/>
      <c r="O48" s="267"/>
      <c r="P48" s="155"/>
      <c r="Q48" s="156"/>
      <c r="R48" s="157"/>
      <c r="S48" s="33"/>
      <c r="T48" s="140"/>
      <c r="U48" s="59"/>
      <c r="V48" s="57"/>
      <c r="W48" s="57"/>
      <c r="X48" s="53"/>
      <c r="Y48" s="48"/>
      <c r="Z48" s="48"/>
      <c r="AA48" s="48"/>
      <c r="AB48" s="48"/>
      <c r="AC48" s="48"/>
      <c r="AD48" s="48"/>
      <c r="AE48" s="48"/>
      <c r="AF48" s="48"/>
      <c r="AG48" s="48"/>
      <c r="AH48" s="48"/>
      <c r="AI48" s="48"/>
      <c r="AJ48" s="48"/>
    </row>
    <row r="49" spans="1:36" s="45" customFormat="1" ht="72" customHeight="1" x14ac:dyDescent="0.2">
      <c r="A49" s="141"/>
      <c r="B49" s="159"/>
      <c r="C49" s="142" t="s">
        <v>96</v>
      </c>
      <c r="D49" s="144" t="s">
        <v>105</v>
      </c>
      <c r="E49" s="146">
        <v>43497</v>
      </c>
      <c r="F49" s="146">
        <v>43830</v>
      </c>
      <c r="G49" s="258"/>
      <c r="H49" s="148" t="s">
        <v>197</v>
      </c>
      <c r="I49" s="107" t="s">
        <v>22</v>
      </c>
      <c r="J49" s="119">
        <v>8</v>
      </c>
      <c r="K49" s="119">
        <v>45</v>
      </c>
      <c r="L49" s="119">
        <v>15</v>
      </c>
      <c r="M49" s="125">
        <v>18</v>
      </c>
      <c r="N49" s="128">
        <f>J49+K49+L49+M49</f>
        <v>86</v>
      </c>
      <c r="O49" s="150">
        <f>N50/N49</f>
        <v>1</v>
      </c>
      <c r="P49" s="152" t="s">
        <v>200</v>
      </c>
      <c r="Q49" s="153"/>
      <c r="R49" s="154"/>
      <c r="S49" s="15"/>
      <c r="T49" s="115"/>
      <c r="U49" s="58"/>
      <c r="V49" s="52"/>
      <c r="W49" s="52"/>
      <c r="X49" s="53"/>
      <c r="Y49" s="48"/>
      <c r="Z49" s="48"/>
      <c r="AA49" s="48"/>
      <c r="AB49" s="48"/>
      <c r="AC49" s="48"/>
      <c r="AD49" s="48"/>
      <c r="AE49" s="48"/>
      <c r="AF49" s="48"/>
      <c r="AG49" s="48"/>
      <c r="AH49" s="48"/>
      <c r="AI49" s="48"/>
      <c r="AJ49" s="48"/>
    </row>
    <row r="50" spans="1:36" s="45" customFormat="1" ht="66" customHeight="1" x14ac:dyDescent="0.2">
      <c r="A50" s="141"/>
      <c r="B50" s="159"/>
      <c r="C50" s="143"/>
      <c r="D50" s="145"/>
      <c r="E50" s="147"/>
      <c r="F50" s="147"/>
      <c r="G50" s="258"/>
      <c r="H50" s="149"/>
      <c r="I50" s="110" t="s">
        <v>23</v>
      </c>
      <c r="J50" s="126">
        <v>8</v>
      </c>
      <c r="K50" s="126">
        <v>45</v>
      </c>
      <c r="L50" s="127">
        <v>15</v>
      </c>
      <c r="M50" s="127">
        <v>18</v>
      </c>
      <c r="N50" s="128">
        <f>J50+K50+L50+M50</f>
        <v>86</v>
      </c>
      <c r="O50" s="151"/>
      <c r="P50" s="155"/>
      <c r="Q50" s="156"/>
      <c r="R50" s="157"/>
      <c r="S50" s="33"/>
      <c r="T50" s="115"/>
      <c r="U50" s="59"/>
      <c r="V50" s="57"/>
      <c r="W50" s="57"/>
      <c r="X50" s="53"/>
      <c r="Y50" s="48"/>
      <c r="Z50" s="48"/>
      <c r="AA50" s="48"/>
      <c r="AB50" s="48"/>
      <c r="AC50" s="48"/>
      <c r="AD50" s="48"/>
      <c r="AE50" s="48"/>
      <c r="AF50" s="48"/>
      <c r="AG50" s="48"/>
      <c r="AH50" s="48"/>
      <c r="AI50" s="48"/>
      <c r="AJ50" s="48"/>
    </row>
    <row r="51" spans="1:36" s="45" customFormat="1" ht="48.75" customHeight="1" x14ac:dyDescent="0.2">
      <c r="A51" s="141"/>
      <c r="B51" s="158" t="s">
        <v>176</v>
      </c>
      <c r="C51" s="142" t="s">
        <v>97</v>
      </c>
      <c r="D51" s="144" t="s">
        <v>106</v>
      </c>
      <c r="E51" s="146">
        <v>43497</v>
      </c>
      <c r="F51" s="146">
        <v>43830</v>
      </c>
      <c r="G51" s="258"/>
      <c r="H51" s="179" t="s">
        <v>108</v>
      </c>
      <c r="I51" s="260" t="s">
        <v>22</v>
      </c>
      <c r="J51" s="272">
        <v>1</v>
      </c>
      <c r="K51" s="272">
        <v>1</v>
      </c>
      <c r="L51" s="272">
        <v>1</v>
      </c>
      <c r="M51" s="272">
        <v>1</v>
      </c>
      <c r="N51" s="272">
        <f>L51</f>
        <v>1</v>
      </c>
      <c r="O51" s="265">
        <f>N53/N51</f>
        <v>1</v>
      </c>
      <c r="P51" s="192" t="s">
        <v>201</v>
      </c>
      <c r="Q51" s="193"/>
      <c r="R51" s="194"/>
      <c r="S51" s="15"/>
      <c r="T51" s="115"/>
      <c r="U51" s="58"/>
      <c r="V51" s="52"/>
      <c r="W51" s="52"/>
      <c r="X51" s="53"/>
      <c r="Y51" s="48"/>
      <c r="Z51" s="48"/>
      <c r="AA51" s="48"/>
      <c r="AB51" s="48"/>
      <c r="AC51" s="48"/>
      <c r="AD51" s="48"/>
      <c r="AE51" s="48"/>
      <c r="AF51" s="48"/>
      <c r="AG51" s="48"/>
      <c r="AH51" s="48"/>
      <c r="AI51" s="48"/>
      <c r="AJ51" s="48"/>
    </row>
    <row r="52" spans="1:36" s="45" customFormat="1" ht="84" customHeight="1" x14ac:dyDescent="0.2">
      <c r="A52" s="141"/>
      <c r="B52" s="159"/>
      <c r="C52" s="143"/>
      <c r="D52" s="145"/>
      <c r="E52" s="147"/>
      <c r="F52" s="147"/>
      <c r="G52" s="258"/>
      <c r="H52" s="271"/>
      <c r="I52" s="261" t="s">
        <v>23</v>
      </c>
      <c r="J52" s="273">
        <v>0.33</v>
      </c>
      <c r="K52" s="273">
        <v>0.66</v>
      </c>
      <c r="L52" s="273"/>
      <c r="M52" s="273"/>
      <c r="N52" s="273"/>
      <c r="O52" s="266"/>
      <c r="P52" s="152"/>
      <c r="Q52" s="153"/>
      <c r="R52" s="154"/>
      <c r="S52" s="33"/>
      <c r="T52" s="115"/>
      <c r="U52" s="59"/>
      <c r="V52" s="57"/>
      <c r="W52" s="57"/>
      <c r="X52" s="53"/>
      <c r="Y52" s="48"/>
      <c r="Z52" s="48"/>
      <c r="AA52" s="48"/>
      <c r="AB52" s="48"/>
      <c r="AC52" s="48"/>
      <c r="AD52" s="48"/>
      <c r="AE52" s="48"/>
      <c r="AF52" s="48"/>
      <c r="AG52" s="48"/>
      <c r="AH52" s="48"/>
      <c r="AI52" s="48"/>
      <c r="AJ52" s="48"/>
    </row>
    <row r="53" spans="1:36" s="45" customFormat="1" ht="48.75" customHeight="1" x14ac:dyDescent="0.2">
      <c r="A53" s="141"/>
      <c r="B53" s="159"/>
      <c r="C53" s="142" t="s">
        <v>98</v>
      </c>
      <c r="D53" s="144" t="s">
        <v>156</v>
      </c>
      <c r="E53" s="146">
        <v>43497</v>
      </c>
      <c r="F53" s="146">
        <v>43830</v>
      </c>
      <c r="G53" s="258"/>
      <c r="H53" s="271"/>
      <c r="I53" s="260" t="s">
        <v>23</v>
      </c>
      <c r="J53" s="272">
        <v>1</v>
      </c>
      <c r="K53" s="272">
        <v>1</v>
      </c>
      <c r="L53" s="272">
        <v>1</v>
      </c>
      <c r="M53" s="274">
        <v>1</v>
      </c>
      <c r="N53" s="274">
        <f>K53</f>
        <v>1</v>
      </c>
      <c r="O53" s="266">
        <f>N54/N53</f>
        <v>0</v>
      </c>
      <c r="P53" s="152"/>
      <c r="Q53" s="153"/>
      <c r="R53" s="154"/>
      <c r="S53" s="15"/>
      <c r="T53" s="115"/>
      <c r="U53" s="58"/>
      <c r="V53" s="52"/>
      <c r="W53" s="52"/>
      <c r="X53" s="53"/>
      <c r="Y53" s="48"/>
      <c r="Z53" s="48"/>
      <c r="AA53" s="48"/>
      <c r="AB53" s="48"/>
      <c r="AC53" s="48"/>
      <c r="AD53" s="48"/>
      <c r="AE53" s="48"/>
      <c r="AF53" s="48"/>
      <c r="AG53" s="48"/>
      <c r="AH53" s="48"/>
      <c r="AI53" s="48"/>
      <c r="AJ53" s="48"/>
    </row>
    <row r="54" spans="1:36" s="45" customFormat="1" ht="74.25" customHeight="1" x14ac:dyDescent="0.2">
      <c r="A54" s="141"/>
      <c r="B54" s="160"/>
      <c r="C54" s="143"/>
      <c r="D54" s="145"/>
      <c r="E54" s="147"/>
      <c r="F54" s="147"/>
      <c r="G54" s="258"/>
      <c r="H54" s="180"/>
      <c r="I54" s="261" t="s">
        <v>23</v>
      </c>
      <c r="J54" s="273">
        <v>0.25</v>
      </c>
      <c r="K54" s="273">
        <v>0.66</v>
      </c>
      <c r="L54" s="273"/>
      <c r="M54" s="261"/>
      <c r="N54" s="261"/>
      <c r="O54" s="267"/>
      <c r="P54" s="155"/>
      <c r="Q54" s="156"/>
      <c r="R54" s="157"/>
      <c r="S54" s="33"/>
      <c r="T54" s="115"/>
      <c r="U54" s="59"/>
      <c r="V54" s="57"/>
      <c r="W54" s="57"/>
      <c r="X54" s="53"/>
      <c r="Y54" s="48"/>
      <c r="Z54" s="48"/>
      <c r="AA54" s="48"/>
      <c r="AB54" s="48"/>
      <c r="AC54" s="48"/>
      <c r="AD54" s="48"/>
      <c r="AE54" s="48"/>
      <c r="AF54" s="48"/>
      <c r="AG54" s="48"/>
      <c r="AH54" s="48"/>
      <c r="AI54" s="48"/>
      <c r="AJ54" s="48"/>
    </row>
    <row r="55" spans="1:36" s="45" customFormat="1" ht="48.75" customHeight="1" x14ac:dyDescent="0.2">
      <c r="A55" s="141"/>
      <c r="B55" s="158" t="s">
        <v>177</v>
      </c>
      <c r="C55" s="142" t="s">
        <v>99</v>
      </c>
      <c r="D55" s="144" t="s">
        <v>107</v>
      </c>
      <c r="E55" s="146">
        <v>43497</v>
      </c>
      <c r="F55" s="146">
        <v>43830</v>
      </c>
      <c r="G55" s="258"/>
      <c r="H55" s="258" t="s">
        <v>109</v>
      </c>
      <c r="I55" s="107" t="s">
        <v>22</v>
      </c>
      <c r="J55" s="124">
        <v>9</v>
      </c>
      <c r="K55" s="124">
        <v>9</v>
      </c>
      <c r="L55" s="124">
        <v>9</v>
      </c>
      <c r="M55" s="124">
        <v>9</v>
      </c>
      <c r="N55" s="124">
        <f>K55</f>
        <v>9</v>
      </c>
      <c r="O55" s="150">
        <f>N56/N55</f>
        <v>1</v>
      </c>
      <c r="P55" s="152" t="s">
        <v>202</v>
      </c>
      <c r="Q55" s="153"/>
      <c r="R55" s="154"/>
      <c r="S55" s="15"/>
      <c r="T55" s="115"/>
      <c r="U55" s="58"/>
      <c r="V55" s="52"/>
      <c r="W55" s="52"/>
      <c r="X55" s="53"/>
      <c r="Y55" s="48"/>
      <c r="Z55" s="48"/>
      <c r="AA55" s="48"/>
      <c r="AB55" s="48"/>
      <c r="AC55" s="48"/>
      <c r="AD55" s="48"/>
      <c r="AE55" s="48"/>
      <c r="AF55" s="48"/>
      <c r="AG55" s="48"/>
      <c r="AH55" s="48"/>
      <c r="AI55" s="48"/>
      <c r="AJ55" s="48"/>
    </row>
    <row r="56" spans="1:36" s="45" customFormat="1" ht="48.75" customHeight="1" x14ac:dyDescent="0.2">
      <c r="A56" s="141"/>
      <c r="B56" s="159"/>
      <c r="C56" s="143"/>
      <c r="D56" s="145"/>
      <c r="E56" s="147"/>
      <c r="F56" s="147"/>
      <c r="G56" s="258"/>
      <c r="H56" s="259"/>
      <c r="I56" s="110" t="s">
        <v>23</v>
      </c>
      <c r="J56" s="124">
        <v>9</v>
      </c>
      <c r="K56" s="124">
        <v>9</v>
      </c>
      <c r="L56" s="124">
        <v>9</v>
      </c>
      <c r="M56" s="124">
        <v>9</v>
      </c>
      <c r="N56" s="124">
        <f>K56</f>
        <v>9</v>
      </c>
      <c r="O56" s="151"/>
      <c r="P56" s="155"/>
      <c r="Q56" s="156"/>
      <c r="R56" s="157"/>
      <c r="S56" s="33"/>
      <c r="T56" s="115"/>
      <c r="U56" s="59"/>
      <c r="V56" s="57"/>
      <c r="W56" s="57"/>
      <c r="X56" s="53"/>
      <c r="Y56" s="48"/>
      <c r="Z56" s="48"/>
      <c r="AA56" s="48"/>
      <c r="AB56" s="48"/>
      <c r="AC56" s="48"/>
      <c r="AD56" s="48"/>
      <c r="AE56" s="48"/>
      <c r="AF56" s="48"/>
      <c r="AG56" s="48"/>
      <c r="AH56" s="48"/>
      <c r="AI56" s="48"/>
      <c r="AJ56" s="48"/>
    </row>
    <row r="57" spans="1:36" s="45" customFormat="1" ht="60.75" customHeight="1" x14ac:dyDescent="0.2">
      <c r="A57" s="141"/>
      <c r="B57" s="159"/>
      <c r="C57" s="142" t="s">
        <v>100</v>
      </c>
      <c r="D57" s="144" t="s">
        <v>157</v>
      </c>
      <c r="E57" s="146">
        <v>43497</v>
      </c>
      <c r="F57" s="146">
        <v>43830</v>
      </c>
      <c r="G57" s="258"/>
      <c r="H57" s="148" t="s">
        <v>110</v>
      </c>
      <c r="I57" s="107" t="s">
        <v>22</v>
      </c>
      <c r="J57" s="108">
        <v>1</v>
      </c>
      <c r="K57" s="108">
        <v>1</v>
      </c>
      <c r="L57" s="108">
        <v>1</v>
      </c>
      <c r="M57" s="108">
        <v>1</v>
      </c>
      <c r="N57" s="109">
        <f>K57</f>
        <v>1</v>
      </c>
      <c r="O57" s="150">
        <f>N58/N57</f>
        <v>1</v>
      </c>
      <c r="P57" s="152" t="s">
        <v>203</v>
      </c>
      <c r="Q57" s="153"/>
      <c r="R57" s="154"/>
      <c r="S57" s="15"/>
      <c r="T57" s="115"/>
      <c r="U57" s="58"/>
      <c r="V57" s="52"/>
      <c r="W57" s="52"/>
      <c r="X57" s="53"/>
      <c r="Y57" s="48"/>
      <c r="Z57" s="48"/>
      <c r="AA57" s="48"/>
      <c r="AB57" s="48"/>
      <c r="AC57" s="48"/>
      <c r="AD57" s="48"/>
      <c r="AE57" s="48"/>
      <c r="AF57" s="48"/>
      <c r="AG57" s="48"/>
      <c r="AH57" s="48"/>
      <c r="AI57" s="48"/>
      <c r="AJ57" s="48"/>
    </row>
    <row r="58" spans="1:36" s="45" customFormat="1" ht="69" customHeight="1" x14ac:dyDescent="0.2">
      <c r="A58" s="141"/>
      <c r="B58" s="160"/>
      <c r="C58" s="143"/>
      <c r="D58" s="145"/>
      <c r="E58" s="147"/>
      <c r="F58" s="147"/>
      <c r="G58" s="259"/>
      <c r="H58" s="149"/>
      <c r="I58" s="110" t="s">
        <v>23</v>
      </c>
      <c r="J58" s="112">
        <v>1</v>
      </c>
      <c r="K58" s="112">
        <v>1</v>
      </c>
      <c r="L58" s="108">
        <v>1</v>
      </c>
      <c r="M58" s="111">
        <v>1</v>
      </c>
      <c r="N58" s="109">
        <f>K58</f>
        <v>1</v>
      </c>
      <c r="O58" s="151"/>
      <c r="P58" s="155"/>
      <c r="Q58" s="156"/>
      <c r="R58" s="157"/>
      <c r="S58" s="33"/>
      <c r="T58" s="115"/>
      <c r="U58" s="59"/>
      <c r="V58" s="57"/>
      <c r="W58" s="57"/>
      <c r="X58" s="53"/>
      <c r="Y58" s="48"/>
      <c r="Z58" s="48"/>
      <c r="AA58" s="48"/>
      <c r="AB58" s="48"/>
      <c r="AC58" s="48"/>
      <c r="AD58" s="48"/>
      <c r="AE58" s="48"/>
      <c r="AF58" s="48"/>
      <c r="AG58" s="48"/>
      <c r="AH58" s="48"/>
      <c r="AI58" s="48"/>
      <c r="AJ58" s="48"/>
    </row>
    <row r="59" spans="1:36" s="45" customFormat="1" ht="28.5" customHeight="1" x14ac:dyDescent="0.2">
      <c r="A59" s="1"/>
      <c r="B59" s="275" t="s">
        <v>10</v>
      </c>
      <c r="C59" s="186"/>
      <c r="D59" s="186"/>
      <c r="E59" s="186"/>
      <c r="F59" s="186"/>
      <c r="G59" s="186"/>
      <c r="H59" s="186"/>
      <c r="I59" s="186"/>
      <c r="J59" s="186"/>
      <c r="K59" s="186"/>
      <c r="L59" s="186"/>
      <c r="M59" s="187"/>
      <c r="N59" s="188">
        <f>(O45+O49+O51+O55+O57)/5</f>
        <v>1</v>
      </c>
      <c r="O59" s="189"/>
      <c r="P59" s="34"/>
      <c r="Q59" s="1"/>
      <c r="R59" s="1"/>
      <c r="S59" s="1"/>
      <c r="T59" s="52"/>
      <c r="U59" s="52"/>
      <c r="V59" s="52"/>
      <c r="W59" s="52"/>
      <c r="X59" s="53"/>
      <c r="Y59" s="48"/>
      <c r="Z59" s="48"/>
      <c r="AA59" s="48"/>
      <c r="AB59" s="48"/>
      <c r="AC59" s="48"/>
      <c r="AD59" s="48"/>
      <c r="AE59" s="48"/>
      <c r="AF59" s="48"/>
      <c r="AG59" s="48"/>
      <c r="AH59" s="48"/>
      <c r="AI59" s="48"/>
      <c r="AJ59" s="48"/>
    </row>
    <row r="60" spans="1:36" s="22" customFormat="1" ht="46.5" customHeight="1" x14ac:dyDescent="0.2">
      <c r="A60" s="1"/>
      <c r="B60" s="89" t="s">
        <v>43</v>
      </c>
      <c r="C60" s="243" t="s">
        <v>132</v>
      </c>
      <c r="D60" s="243"/>
      <c r="E60" s="243"/>
      <c r="F60" s="243"/>
      <c r="G60" s="243"/>
      <c r="H60" s="243"/>
      <c r="I60" s="243"/>
      <c r="J60" s="243"/>
      <c r="K60" s="243"/>
      <c r="L60" s="217" t="s">
        <v>11</v>
      </c>
      <c r="M60" s="217"/>
      <c r="N60" s="181">
        <v>0.15</v>
      </c>
      <c r="O60" s="182"/>
      <c r="P60" s="244" t="s">
        <v>38</v>
      </c>
      <c r="Q60" s="244"/>
      <c r="R60" s="87">
        <f>N83*N60</f>
        <v>0.1467133794566875</v>
      </c>
      <c r="S60" s="9"/>
      <c r="T60" s="51"/>
      <c r="U60" s="51"/>
      <c r="V60" s="51"/>
      <c r="W60" s="52"/>
      <c r="X60" s="53"/>
      <c r="Y60" s="48"/>
      <c r="Z60" s="48"/>
      <c r="AA60" s="48"/>
      <c r="AB60" s="48"/>
      <c r="AC60" s="48"/>
      <c r="AD60" s="48"/>
      <c r="AE60" s="48"/>
      <c r="AF60" s="48"/>
      <c r="AG60" s="48"/>
      <c r="AH60" s="48"/>
      <c r="AI60" s="48"/>
      <c r="AJ60" s="48"/>
    </row>
    <row r="61" spans="1:36" s="22" customFormat="1" ht="45" customHeight="1" x14ac:dyDescent="0.2">
      <c r="A61" s="1"/>
      <c r="B61" s="163" t="s">
        <v>6</v>
      </c>
      <c r="C61" s="169" t="s">
        <v>33</v>
      </c>
      <c r="D61" s="169" t="s">
        <v>7</v>
      </c>
      <c r="E61" s="169" t="s">
        <v>8</v>
      </c>
      <c r="F61" s="169" t="s">
        <v>9</v>
      </c>
      <c r="G61" s="169" t="s">
        <v>3</v>
      </c>
      <c r="H61" s="169" t="s">
        <v>4</v>
      </c>
      <c r="I61" s="197" t="s">
        <v>31</v>
      </c>
      <c r="J61" s="198"/>
      <c r="K61" s="198"/>
      <c r="L61" s="198"/>
      <c r="M61" s="198"/>
      <c r="N61" s="198"/>
      <c r="O61" s="38"/>
      <c r="P61" s="161" t="s">
        <v>32</v>
      </c>
      <c r="Q61" s="162"/>
      <c r="R61" s="163"/>
      <c r="S61" s="8"/>
      <c r="T61" s="54"/>
      <c r="U61" s="55"/>
      <c r="V61" s="54"/>
      <c r="W61" s="52"/>
      <c r="X61" s="52"/>
      <c r="Y61" s="48"/>
      <c r="Z61" s="48"/>
      <c r="AA61" s="48"/>
      <c r="AB61" s="48"/>
      <c r="AC61" s="48"/>
      <c r="AD61" s="48"/>
      <c r="AE61" s="48"/>
      <c r="AF61" s="48"/>
      <c r="AG61" s="48"/>
      <c r="AH61" s="48"/>
      <c r="AI61" s="48"/>
      <c r="AJ61" s="48"/>
    </row>
    <row r="62" spans="1:36" s="22" customFormat="1" ht="21" customHeight="1" x14ac:dyDescent="0.2">
      <c r="A62" s="27"/>
      <c r="B62" s="168"/>
      <c r="C62" s="170"/>
      <c r="D62" s="170"/>
      <c r="E62" s="170"/>
      <c r="F62" s="170"/>
      <c r="G62" s="170"/>
      <c r="H62" s="170"/>
      <c r="I62" s="38" t="s">
        <v>34</v>
      </c>
      <c r="J62" s="36" t="s">
        <v>24</v>
      </c>
      <c r="K62" s="36" t="s">
        <v>25</v>
      </c>
      <c r="L62" s="36" t="s">
        <v>26</v>
      </c>
      <c r="M62" s="36" t="s">
        <v>27</v>
      </c>
      <c r="N62" s="36" t="s">
        <v>18</v>
      </c>
      <c r="O62" s="91" t="s">
        <v>57</v>
      </c>
      <c r="P62" s="164"/>
      <c r="Q62" s="165"/>
      <c r="R62" s="166"/>
      <c r="S62" s="35"/>
      <c r="T62" s="56"/>
      <c r="U62" s="56"/>
      <c r="V62" s="56"/>
      <c r="W62" s="57"/>
      <c r="X62" s="53"/>
      <c r="Y62" s="48"/>
      <c r="Z62" s="48"/>
      <c r="AA62" s="48"/>
      <c r="AB62" s="48"/>
      <c r="AC62" s="48"/>
      <c r="AD62" s="48"/>
      <c r="AE62" s="48"/>
      <c r="AF62" s="48"/>
      <c r="AG62" s="48"/>
      <c r="AH62" s="48"/>
      <c r="AI62" s="48"/>
      <c r="AJ62" s="48"/>
    </row>
    <row r="63" spans="1:36" s="22" customFormat="1" ht="48.75" customHeight="1" x14ac:dyDescent="0.2">
      <c r="A63" s="141"/>
      <c r="B63" s="158" t="s">
        <v>61</v>
      </c>
      <c r="C63" s="142" t="s">
        <v>44</v>
      </c>
      <c r="D63" s="144" t="s">
        <v>120</v>
      </c>
      <c r="E63" s="146">
        <v>43497</v>
      </c>
      <c r="F63" s="146">
        <v>43525</v>
      </c>
      <c r="G63" s="148" t="s">
        <v>126</v>
      </c>
      <c r="H63" s="179" t="s">
        <v>158</v>
      </c>
      <c r="I63" s="107" t="s">
        <v>22</v>
      </c>
      <c r="J63" s="119">
        <v>15</v>
      </c>
      <c r="K63" s="108"/>
      <c r="L63" s="107"/>
      <c r="M63" s="107"/>
      <c r="N63" s="119">
        <f>J63+K63+L63+M63</f>
        <v>15</v>
      </c>
      <c r="O63" s="150">
        <f>N64/N63</f>
        <v>1</v>
      </c>
      <c r="P63" s="152" t="s">
        <v>205</v>
      </c>
      <c r="Q63" s="153"/>
      <c r="R63" s="154"/>
      <c r="S63" s="15"/>
      <c r="T63" s="139"/>
      <c r="U63" s="58"/>
      <c r="V63" s="52"/>
      <c r="W63" s="52"/>
      <c r="X63" s="53"/>
      <c r="Y63" s="48"/>
      <c r="Z63" s="48"/>
      <c r="AA63" s="48"/>
      <c r="AB63" s="48"/>
      <c r="AC63" s="48"/>
      <c r="AD63" s="48"/>
      <c r="AE63" s="48"/>
      <c r="AF63" s="48"/>
      <c r="AG63" s="48"/>
      <c r="AH63" s="48"/>
      <c r="AI63" s="48"/>
      <c r="AJ63" s="48"/>
    </row>
    <row r="64" spans="1:36" s="22" customFormat="1" ht="48.75" customHeight="1" x14ac:dyDescent="0.2">
      <c r="A64" s="141"/>
      <c r="B64" s="159"/>
      <c r="C64" s="143"/>
      <c r="D64" s="145"/>
      <c r="E64" s="147"/>
      <c r="F64" s="147"/>
      <c r="G64" s="149"/>
      <c r="H64" s="180"/>
      <c r="I64" s="110" t="s">
        <v>23</v>
      </c>
      <c r="J64" s="126">
        <v>15</v>
      </c>
      <c r="K64" s="112"/>
      <c r="L64" s="110"/>
      <c r="M64" s="110"/>
      <c r="N64" s="119">
        <f>J64+K64+L64+M64</f>
        <v>15</v>
      </c>
      <c r="O64" s="151"/>
      <c r="P64" s="155"/>
      <c r="Q64" s="156"/>
      <c r="R64" s="157"/>
      <c r="S64" s="33"/>
      <c r="T64" s="140"/>
      <c r="U64" s="59"/>
      <c r="V64" s="57"/>
      <c r="W64" s="57"/>
      <c r="X64" s="53"/>
      <c r="Y64" s="48"/>
      <c r="Z64" s="48"/>
      <c r="AA64" s="48"/>
      <c r="AB64" s="48"/>
      <c r="AC64" s="48"/>
      <c r="AD64" s="48"/>
      <c r="AE64" s="48"/>
      <c r="AF64" s="48"/>
      <c r="AG64" s="48"/>
      <c r="AH64" s="48"/>
      <c r="AI64" s="48"/>
      <c r="AJ64" s="48"/>
    </row>
    <row r="65" spans="1:36" s="22" customFormat="1" ht="104.25" customHeight="1" x14ac:dyDescent="0.2">
      <c r="A65" s="141"/>
      <c r="B65" s="159"/>
      <c r="C65" s="142" t="s">
        <v>45</v>
      </c>
      <c r="D65" s="144" t="s">
        <v>121</v>
      </c>
      <c r="E65" s="146">
        <v>43497</v>
      </c>
      <c r="F65" s="146">
        <v>43678</v>
      </c>
      <c r="G65" s="148" t="s">
        <v>126</v>
      </c>
      <c r="H65" s="148" t="s">
        <v>159</v>
      </c>
      <c r="I65" s="107" t="s">
        <v>22</v>
      </c>
      <c r="J65" s="123"/>
      <c r="K65" s="119">
        <v>843</v>
      </c>
      <c r="L65" s="107"/>
      <c r="M65" s="107"/>
      <c r="N65" s="119">
        <f>J65+K65+L65+M65</f>
        <v>843</v>
      </c>
      <c r="O65" s="150">
        <f>N66/N65</f>
        <v>0.79952550415183865</v>
      </c>
      <c r="P65" s="152" t="s">
        <v>173</v>
      </c>
      <c r="Q65" s="153"/>
      <c r="R65" s="154"/>
      <c r="S65" s="15"/>
      <c r="T65" s="140"/>
      <c r="U65" s="58"/>
      <c r="V65" s="52"/>
      <c r="W65" s="52"/>
      <c r="X65" s="53"/>
      <c r="Y65" s="48"/>
      <c r="Z65" s="48"/>
      <c r="AA65" s="48"/>
      <c r="AB65" s="48"/>
      <c r="AC65" s="48"/>
      <c r="AD65" s="48"/>
      <c r="AE65" s="48"/>
      <c r="AF65" s="48"/>
      <c r="AG65" s="48"/>
      <c r="AH65" s="48"/>
      <c r="AI65" s="48"/>
      <c r="AJ65" s="48"/>
    </row>
    <row r="66" spans="1:36" s="22" customFormat="1" ht="79.5" customHeight="1" x14ac:dyDescent="0.2">
      <c r="A66" s="141"/>
      <c r="B66" s="159"/>
      <c r="C66" s="143"/>
      <c r="D66" s="145"/>
      <c r="E66" s="147"/>
      <c r="F66" s="147"/>
      <c r="G66" s="149"/>
      <c r="H66" s="149"/>
      <c r="I66" s="110" t="s">
        <v>23</v>
      </c>
      <c r="J66" s="129"/>
      <c r="K66" s="126">
        <v>674</v>
      </c>
      <c r="L66" s="110"/>
      <c r="M66" s="110"/>
      <c r="N66" s="126">
        <f>J66+K66+L66+M66</f>
        <v>674</v>
      </c>
      <c r="O66" s="151"/>
      <c r="P66" s="155"/>
      <c r="Q66" s="156"/>
      <c r="R66" s="157"/>
      <c r="S66" s="33"/>
      <c r="T66" s="140"/>
      <c r="U66" s="59"/>
      <c r="V66" s="57"/>
      <c r="W66" s="57"/>
      <c r="X66" s="53"/>
      <c r="Y66" s="48"/>
      <c r="Z66" s="48"/>
      <c r="AA66" s="48"/>
      <c r="AB66" s="48"/>
      <c r="AC66" s="48"/>
      <c r="AD66" s="48"/>
      <c r="AE66" s="48"/>
      <c r="AF66" s="48"/>
      <c r="AG66" s="48"/>
      <c r="AH66" s="48"/>
      <c r="AI66" s="48"/>
      <c r="AJ66" s="48"/>
    </row>
    <row r="67" spans="1:36" s="45" customFormat="1" ht="131.25" customHeight="1" x14ac:dyDescent="0.2">
      <c r="A67" s="141"/>
      <c r="B67" s="159"/>
      <c r="C67" s="142" t="s">
        <v>112</v>
      </c>
      <c r="D67" s="144" t="s">
        <v>160</v>
      </c>
      <c r="E67" s="146">
        <v>43556</v>
      </c>
      <c r="F67" s="146">
        <v>43617</v>
      </c>
      <c r="G67" s="148" t="s">
        <v>126</v>
      </c>
      <c r="H67" s="179" t="s">
        <v>127</v>
      </c>
      <c r="I67" s="107" t="s">
        <v>22</v>
      </c>
      <c r="J67" s="123">
        <v>0</v>
      </c>
      <c r="K67" s="108">
        <v>1</v>
      </c>
      <c r="L67" s="107">
        <v>0</v>
      </c>
      <c r="M67" s="107">
        <v>0</v>
      </c>
      <c r="N67" s="109">
        <v>1</v>
      </c>
      <c r="O67" s="150">
        <f>N68/N67</f>
        <v>1</v>
      </c>
      <c r="P67" s="152" t="s">
        <v>192</v>
      </c>
      <c r="Q67" s="153"/>
      <c r="R67" s="154"/>
      <c r="S67" s="15"/>
      <c r="T67" s="139"/>
      <c r="U67" s="58"/>
      <c r="V67" s="52"/>
      <c r="W67" s="52"/>
      <c r="X67" s="53"/>
      <c r="Y67" s="48"/>
      <c r="Z67" s="48"/>
      <c r="AA67" s="48"/>
      <c r="AB67" s="48"/>
      <c r="AC67" s="48"/>
      <c r="AD67" s="48"/>
      <c r="AE67" s="48"/>
      <c r="AF67" s="48"/>
      <c r="AG67" s="48"/>
      <c r="AH67" s="48"/>
      <c r="AI67" s="48"/>
      <c r="AJ67" s="48"/>
    </row>
    <row r="68" spans="1:36" s="45" customFormat="1" ht="96.75" customHeight="1" x14ac:dyDescent="0.2">
      <c r="A68" s="141"/>
      <c r="B68" s="159"/>
      <c r="C68" s="143"/>
      <c r="D68" s="145"/>
      <c r="E68" s="147"/>
      <c r="F68" s="147"/>
      <c r="G68" s="149"/>
      <c r="H68" s="180"/>
      <c r="I68" s="110" t="s">
        <v>23</v>
      </c>
      <c r="J68" s="133">
        <v>7.0000000000000001E-3</v>
      </c>
      <c r="K68" s="112">
        <v>0.3</v>
      </c>
      <c r="L68" s="112">
        <v>0.7</v>
      </c>
      <c r="M68" s="111"/>
      <c r="N68" s="109">
        <f>+L68+K68</f>
        <v>1</v>
      </c>
      <c r="O68" s="151"/>
      <c r="P68" s="155"/>
      <c r="Q68" s="156"/>
      <c r="R68" s="157"/>
      <c r="S68" s="33"/>
      <c r="T68" s="140"/>
      <c r="U68" s="59"/>
      <c r="V68" s="57"/>
      <c r="W68" s="57"/>
      <c r="X68" s="53"/>
      <c r="Y68" s="48"/>
      <c r="Z68" s="48"/>
      <c r="AA68" s="48"/>
      <c r="AB68" s="48"/>
      <c r="AC68" s="48"/>
      <c r="AD68" s="48"/>
      <c r="AE68" s="48"/>
      <c r="AF68" s="48"/>
      <c r="AG68" s="48"/>
      <c r="AH68" s="48"/>
      <c r="AI68" s="48"/>
      <c r="AJ68" s="48"/>
    </row>
    <row r="69" spans="1:36" s="45" customFormat="1" ht="48.75" customHeight="1" x14ac:dyDescent="0.2">
      <c r="A69" s="141"/>
      <c r="B69" s="159"/>
      <c r="C69" s="277" t="s">
        <v>113</v>
      </c>
      <c r="D69" s="144" t="s">
        <v>161</v>
      </c>
      <c r="E69" s="146">
        <v>43556</v>
      </c>
      <c r="F69" s="146">
        <v>43800</v>
      </c>
      <c r="G69" s="148" t="s">
        <v>126</v>
      </c>
      <c r="H69" s="148" t="s">
        <v>185</v>
      </c>
      <c r="I69" s="107" t="s">
        <v>22</v>
      </c>
      <c r="J69" s="183" t="s">
        <v>174</v>
      </c>
      <c r="K69" s="184"/>
      <c r="L69" s="122">
        <v>0.1</v>
      </c>
      <c r="M69" s="122">
        <v>0.1</v>
      </c>
      <c r="N69" s="109">
        <v>0.1</v>
      </c>
      <c r="O69" s="150">
        <v>1</v>
      </c>
      <c r="P69" s="192" t="s">
        <v>186</v>
      </c>
      <c r="Q69" s="193"/>
      <c r="R69" s="194"/>
      <c r="S69" s="15"/>
      <c r="T69" s="140"/>
      <c r="U69" s="58"/>
      <c r="V69" s="52"/>
      <c r="W69" s="52"/>
      <c r="X69" s="53"/>
      <c r="Y69" s="48"/>
      <c r="Z69" s="48"/>
      <c r="AA69" s="48"/>
      <c r="AB69" s="48"/>
      <c r="AC69" s="48"/>
      <c r="AD69" s="48"/>
      <c r="AE69" s="48"/>
      <c r="AF69" s="48"/>
      <c r="AG69" s="48"/>
      <c r="AH69" s="48"/>
      <c r="AI69" s="48"/>
      <c r="AJ69" s="48"/>
    </row>
    <row r="70" spans="1:36" s="45" customFormat="1" ht="48.75" customHeight="1" x14ac:dyDescent="0.2">
      <c r="A70" s="141"/>
      <c r="B70" s="159"/>
      <c r="C70" s="278"/>
      <c r="D70" s="287"/>
      <c r="E70" s="276"/>
      <c r="F70" s="276"/>
      <c r="G70" s="258"/>
      <c r="H70" s="149"/>
      <c r="I70" s="110" t="s">
        <v>23</v>
      </c>
      <c r="J70" s="190" t="s">
        <v>174</v>
      </c>
      <c r="K70" s="191"/>
      <c r="L70" s="112">
        <f>(62-51)/51</f>
        <v>0.21568627450980393</v>
      </c>
      <c r="M70" s="112"/>
      <c r="N70" s="109">
        <f>+L70+M70</f>
        <v>0.21568627450980393</v>
      </c>
      <c r="O70" s="151"/>
      <c r="P70" s="152"/>
      <c r="Q70" s="153"/>
      <c r="R70" s="154"/>
      <c r="S70" s="33"/>
      <c r="T70" s="140"/>
      <c r="U70" s="59"/>
      <c r="V70" s="57"/>
      <c r="W70" s="57"/>
      <c r="X70" s="53"/>
      <c r="Y70" s="48"/>
      <c r="Z70" s="48"/>
      <c r="AA70" s="48"/>
      <c r="AB70" s="48"/>
      <c r="AC70" s="48"/>
      <c r="AD70" s="48"/>
      <c r="AE70" s="48"/>
      <c r="AF70" s="48"/>
      <c r="AG70" s="48"/>
      <c r="AH70" s="48"/>
      <c r="AI70" s="48"/>
      <c r="AJ70" s="48"/>
    </row>
    <row r="71" spans="1:36" s="45" customFormat="1" ht="48.75" customHeight="1" x14ac:dyDescent="0.2">
      <c r="A71" s="141"/>
      <c r="B71" s="159"/>
      <c r="C71" s="278"/>
      <c r="D71" s="287"/>
      <c r="E71" s="276"/>
      <c r="F71" s="276"/>
      <c r="G71" s="258"/>
      <c r="H71" s="148" t="s">
        <v>128</v>
      </c>
      <c r="I71" s="107" t="s">
        <v>22</v>
      </c>
      <c r="J71" s="136"/>
      <c r="K71" s="138">
        <v>76</v>
      </c>
      <c r="L71" s="119">
        <v>9</v>
      </c>
      <c r="M71" s="107">
        <v>0</v>
      </c>
      <c r="N71" s="128">
        <f>+K71+L71</f>
        <v>85</v>
      </c>
      <c r="O71" s="150">
        <f>N72/N71</f>
        <v>1</v>
      </c>
      <c r="P71" s="152"/>
      <c r="Q71" s="153"/>
      <c r="R71" s="154"/>
      <c r="S71" s="15"/>
      <c r="T71" s="140"/>
      <c r="U71" s="58"/>
      <c r="V71" s="52"/>
      <c r="W71" s="52"/>
      <c r="X71" s="53"/>
      <c r="Y71" s="48"/>
      <c r="Z71" s="48"/>
      <c r="AA71" s="48"/>
      <c r="AB71" s="48"/>
      <c r="AC71" s="48"/>
      <c r="AD71" s="48"/>
      <c r="AE71" s="48"/>
      <c r="AF71" s="48"/>
      <c r="AG71" s="48"/>
      <c r="AH71" s="48"/>
      <c r="AI71" s="48"/>
      <c r="AJ71" s="48"/>
    </row>
    <row r="72" spans="1:36" s="45" customFormat="1" ht="68.25" customHeight="1" x14ac:dyDescent="0.2">
      <c r="A72" s="141"/>
      <c r="B72" s="159"/>
      <c r="C72" s="279"/>
      <c r="D72" s="288"/>
      <c r="E72" s="147"/>
      <c r="F72" s="147"/>
      <c r="G72" s="259"/>
      <c r="H72" s="149"/>
      <c r="I72" s="110" t="s">
        <v>23</v>
      </c>
      <c r="J72" s="137"/>
      <c r="K72" s="138">
        <v>76</v>
      </c>
      <c r="L72" s="119">
        <v>9</v>
      </c>
      <c r="M72" s="110">
        <v>0</v>
      </c>
      <c r="N72" s="128">
        <f>J72+K72+L72+M72</f>
        <v>85</v>
      </c>
      <c r="O72" s="151"/>
      <c r="P72" s="155"/>
      <c r="Q72" s="156"/>
      <c r="R72" s="157"/>
      <c r="S72" s="33"/>
      <c r="T72" s="140"/>
      <c r="U72" s="59"/>
      <c r="V72" s="57"/>
      <c r="W72" s="57"/>
      <c r="X72" s="53"/>
      <c r="Y72" s="48"/>
      <c r="Z72" s="48"/>
      <c r="AA72" s="48"/>
      <c r="AB72" s="48"/>
      <c r="AC72" s="48"/>
      <c r="AD72" s="48"/>
      <c r="AE72" s="48"/>
      <c r="AF72" s="48"/>
      <c r="AG72" s="48"/>
      <c r="AH72" s="48"/>
      <c r="AI72" s="48"/>
      <c r="AJ72" s="48"/>
    </row>
    <row r="73" spans="1:36" s="45" customFormat="1" ht="201.75" customHeight="1" x14ac:dyDescent="0.2">
      <c r="A73" s="141"/>
      <c r="B73" s="159"/>
      <c r="C73" s="142" t="s">
        <v>114</v>
      </c>
      <c r="D73" s="144" t="s">
        <v>162</v>
      </c>
      <c r="E73" s="146">
        <v>43498</v>
      </c>
      <c r="F73" s="146">
        <v>43498</v>
      </c>
      <c r="G73" s="148" t="s">
        <v>126</v>
      </c>
      <c r="H73" s="179" t="s">
        <v>129</v>
      </c>
      <c r="I73" s="107" t="s">
        <v>22</v>
      </c>
      <c r="J73" s="107">
        <v>1</v>
      </c>
      <c r="K73" s="107">
        <v>1</v>
      </c>
      <c r="L73" s="107">
        <v>1</v>
      </c>
      <c r="M73" s="107">
        <v>1</v>
      </c>
      <c r="N73" s="128">
        <f>+J73+K73+L73+M73</f>
        <v>4</v>
      </c>
      <c r="O73" s="150">
        <f>N74/N73</f>
        <v>1</v>
      </c>
      <c r="P73" s="152" t="s">
        <v>187</v>
      </c>
      <c r="Q73" s="153"/>
      <c r="R73" s="154"/>
      <c r="S73" s="15"/>
      <c r="T73" s="139"/>
      <c r="U73" s="58"/>
      <c r="V73" s="52"/>
      <c r="W73" s="52"/>
      <c r="X73" s="53"/>
      <c r="Y73" s="48"/>
      <c r="Z73" s="48"/>
      <c r="AA73" s="48"/>
      <c r="AB73" s="48"/>
      <c r="AC73" s="48"/>
      <c r="AD73" s="48"/>
      <c r="AE73" s="48"/>
      <c r="AF73" s="48"/>
      <c r="AG73" s="48"/>
      <c r="AH73" s="48"/>
      <c r="AI73" s="48"/>
      <c r="AJ73" s="48"/>
    </row>
    <row r="74" spans="1:36" s="45" customFormat="1" ht="129.75" customHeight="1" x14ac:dyDescent="0.2">
      <c r="A74" s="141"/>
      <c r="B74" s="159"/>
      <c r="C74" s="143"/>
      <c r="D74" s="145"/>
      <c r="E74" s="147"/>
      <c r="F74" s="147"/>
      <c r="G74" s="149"/>
      <c r="H74" s="180"/>
      <c r="I74" s="110" t="s">
        <v>23</v>
      </c>
      <c r="J74" s="107">
        <v>1</v>
      </c>
      <c r="K74" s="107">
        <v>1</v>
      </c>
      <c r="L74" s="107">
        <v>1</v>
      </c>
      <c r="M74" s="110">
        <v>1</v>
      </c>
      <c r="N74" s="128">
        <f>+J74+K74+L74+M74</f>
        <v>4</v>
      </c>
      <c r="O74" s="151"/>
      <c r="P74" s="155"/>
      <c r="Q74" s="156"/>
      <c r="R74" s="157"/>
      <c r="S74" s="33"/>
      <c r="T74" s="140"/>
      <c r="U74" s="59"/>
      <c r="V74" s="57"/>
      <c r="W74" s="57"/>
      <c r="X74" s="53"/>
      <c r="Y74" s="48"/>
      <c r="Z74" s="48"/>
      <c r="AA74" s="48"/>
      <c r="AB74" s="48"/>
      <c r="AC74" s="48"/>
      <c r="AD74" s="48"/>
      <c r="AE74" s="48"/>
      <c r="AF74" s="48"/>
      <c r="AG74" s="48"/>
      <c r="AH74" s="48"/>
      <c r="AI74" s="48"/>
      <c r="AJ74" s="48"/>
    </row>
    <row r="75" spans="1:36" s="45" customFormat="1" ht="138" customHeight="1" x14ac:dyDescent="0.2">
      <c r="A75" s="141"/>
      <c r="B75" s="159"/>
      <c r="C75" s="142" t="s">
        <v>115</v>
      </c>
      <c r="D75" s="144" t="s">
        <v>122</v>
      </c>
      <c r="E75" s="146">
        <v>43466</v>
      </c>
      <c r="F75" s="146">
        <v>43830</v>
      </c>
      <c r="G75" s="148" t="s">
        <v>126</v>
      </c>
      <c r="H75" s="179" t="s">
        <v>145</v>
      </c>
      <c r="I75" s="107" t="s">
        <v>22</v>
      </c>
      <c r="J75" s="108">
        <v>0.2</v>
      </c>
      <c r="K75" s="108">
        <v>0.2</v>
      </c>
      <c r="L75" s="108">
        <v>0.3</v>
      </c>
      <c r="M75" s="108">
        <v>0.3</v>
      </c>
      <c r="N75" s="109">
        <f>SUM(J75:M75)</f>
        <v>1</v>
      </c>
      <c r="O75" s="150">
        <f>N76/N75</f>
        <v>1</v>
      </c>
      <c r="P75" s="152" t="s">
        <v>188</v>
      </c>
      <c r="Q75" s="153"/>
      <c r="R75" s="154"/>
      <c r="S75" s="15"/>
      <c r="T75" s="140"/>
      <c r="U75" s="58"/>
      <c r="V75" s="52"/>
      <c r="W75" s="52"/>
      <c r="X75" s="53"/>
      <c r="Y75" s="48"/>
      <c r="Z75" s="48"/>
      <c r="AA75" s="48"/>
      <c r="AB75" s="48"/>
      <c r="AC75" s="48"/>
      <c r="AD75" s="48"/>
      <c r="AE75" s="48"/>
      <c r="AF75" s="48"/>
      <c r="AG75" s="48"/>
      <c r="AH75" s="48"/>
      <c r="AI75" s="48"/>
      <c r="AJ75" s="48"/>
    </row>
    <row r="76" spans="1:36" s="45" customFormat="1" ht="141" customHeight="1" x14ac:dyDescent="0.2">
      <c r="A76" s="141"/>
      <c r="B76" s="159"/>
      <c r="C76" s="143"/>
      <c r="D76" s="145"/>
      <c r="E76" s="147"/>
      <c r="F76" s="147"/>
      <c r="G76" s="149"/>
      <c r="H76" s="180"/>
      <c r="I76" s="110" t="s">
        <v>23</v>
      </c>
      <c r="J76" s="108">
        <v>0</v>
      </c>
      <c r="K76" s="108">
        <v>0.2</v>
      </c>
      <c r="L76" s="108">
        <v>0.3</v>
      </c>
      <c r="M76" s="108">
        <v>0.5</v>
      </c>
      <c r="N76" s="109">
        <f>SUM(J76:M76)</f>
        <v>1</v>
      </c>
      <c r="O76" s="151"/>
      <c r="P76" s="155"/>
      <c r="Q76" s="156"/>
      <c r="R76" s="157"/>
      <c r="S76" s="33"/>
      <c r="T76" s="140"/>
      <c r="U76" s="59"/>
      <c r="V76" s="57"/>
      <c r="W76" s="57"/>
      <c r="X76" s="53"/>
      <c r="Y76" s="48"/>
      <c r="Z76" s="48"/>
      <c r="AA76" s="48"/>
      <c r="AB76" s="48"/>
      <c r="AC76" s="48"/>
      <c r="AD76" s="48"/>
      <c r="AE76" s="48"/>
      <c r="AF76" s="48"/>
      <c r="AG76" s="48"/>
      <c r="AH76" s="48"/>
      <c r="AI76" s="48"/>
      <c r="AJ76" s="48"/>
    </row>
    <row r="77" spans="1:36" s="45" customFormat="1" ht="48.75" customHeight="1" x14ac:dyDescent="0.2">
      <c r="A77" s="141"/>
      <c r="B77" s="159"/>
      <c r="C77" s="142" t="s">
        <v>116</v>
      </c>
      <c r="D77" s="144" t="s">
        <v>123</v>
      </c>
      <c r="E77" s="146">
        <v>43466</v>
      </c>
      <c r="F77" s="146">
        <v>43830</v>
      </c>
      <c r="G77" s="148" t="s">
        <v>126</v>
      </c>
      <c r="H77" s="179" t="s">
        <v>146</v>
      </c>
      <c r="I77" s="107" t="s">
        <v>22</v>
      </c>
      <c r="J77" s="107">
        <v>1</v>
      </c>
      <c r="K77" s="107">
        <v>1</v>
      </c>
      <c r="L77" s="107">
        <v>1</v>
      </c>
      <c r="M77" s="107">
        <v>1</v>
      </c>
      <c r="N77" s="132">
        <f>J77+K77+L77+M77</f>
        <v>4</v>
      </c>
      <c r="O77" s="150">
        <f>N78/N77</f>
        <v>1</v>
      </c>
      <c r="P77" s="152" t="s">
        <v>189</v>
      </c>
      <c r="Q77" s="153"/>
      <c r="R77" s="154"/>
      <c r="S77" s="15"/>
      <c r="T77" s="139"/>
      <c r="U77" s="58"/>
      <c r="V77" s="52"/>
      <c r="W77" s="52"/>
      <c r="X77" s="53"/>
      <c r="Y77" s="48"/>
      <c r="Z77" s="48"/>
      <c r="AA77" s="48"/>
      <c r="AB77" s="48"/>
      <c r="AC77" s="48"/>
      <c r="AD77" s="48"/>
      <c r="AE77" s="48"/>
      <c r="AF77" s="48"/>
      <c r="AG77" s="48"/>
      <c r="AH77" s="48"/>
      <c r="AI77" s="48"/>
      <c r="AJ77" s="48"/>
    </row>
    <row r="78" spans="1:36" s="45" customFormat="1" ht="48.75" customHeight="1" x14ac:dyDescent="0.2">
      <c r="A78" s="141"/>
      <c r="B78" s="159"/>
      <c r="C78" s="143"/>
      <c r="D78" s="145"/>
      <c r="E78" s="147"/>
      <c r="F78" s="147"/>
      <c r="G78" s="149"/>
      <c r="H78" s="180"/>
      <c r="I78" s="110" t="s">
        <v>23</v>
      </c>
      <c r="J78" s="107">
        <v>1</v>
      </c>
      <c r="K78" s="107">
        <v>1</v>
      </c>
      <c r="L78" s="110">
        <v>1</v>
      </c>
      <c r="M78" s="110">
        <v>1</v>
      </c>
      <c r="N78" s="132">
        <f>J78+K78+L78+M78</f>
        <v>4</v>
      </c>
      <c r="O78" s="151"/>
      <c r="P78" s="155"/>
      <c r="Q78" s="156"/>
      <c r="R78" s="157"/>
      <c r="S78" s="33"/>
      <c r="T78" s="140"/>
      <c r="U78" s="59"/>
      <c r="V78" s="57"/>
      <c r="W78" s="57"/>
      <c r="X78" s="53"/>
      <c r="Y78" s="48"/>
      <c r="Z78" s="48"/>
      <c r="AA78" s="48"/>
      <c r="AB78" s="48"/>
      <c r="AC78" s="48"/>
      <c r="AD78" s="48"/>
      <c r="AE78" s="48"/>
      <c r="AF78" s="48"/>
      <c r="AG78" s="48"/>
      <c r="AH78" s="48"/>
      <c r="AI78" s="48"/>
      <c r="AJ78" s="48"/>
    </row>
    <row r="79" spans="1:36" s="45" customFormat="1" ht="48.75" customHeight="1" x14ac:dyDescent="0.2">
      <c r="A79" s="141"/>
      <c r="B79" s="159"/>
      <c r="C79" s="142" t="s">
        <v>117</v>
      </c>
      <c r="D79" s="144" t="s">
        <v>124</v>
      </c>
      <c r="E79" s="146">
        <v>43466</v>
      </c>
      <c r="F79" s="146">
        <v>43829</v>
      </c>
      <c r="G79" s="148" t="s">
        <v>126</v>
      </c>
      <c r="H79" s="148" t="s">
        <v>130</v>
      </c>
      <c r="I79" s="107" t="s">
        <v>22</v>
      </c>
      <c r="J79" s="124">
        <v>161</v>
      </c>
      <c r="K79" s="124">
        <v>161</v>
      </c>
      <c r="L79" s="124">
        <v>161</v>
      </c>
      <c r="M79" s="124">
        <v>161</v>
      </c>
      <c r="N79" s="124">
        <v>161</v>
      </c>
      <c r="O79" s="150">
        <f>N80/N79</f>
        <v>0.98136645962732916</v>
      </c>
      <c r="P79" s="152" t="s">
        <v>190</v>
      </c>
      <c r="Q79" s="153"/>
      <c r="R79" s="154"/>
      <c r="S79" s="15"/>
      <c r="T79" s="140"/>
      <c r="U79" s="58"/>
      <c r="V79" s="52"/>
      <c r="W79" s="52"/>
      <c r="X79" s="53"/>
      <c r="Y79" s="48"/>
      <c r="Z79" s="48"/>
      <c r="AA79" s="48"/>
      <c r="AB79" s="48"/>
      <c r="AC79" s="48"/>
      <c r="AD79" s="48"/>
      <c r="AE79" s="48"/>
      <c r="AF79" s="48"/>
      <c r="AG79" s="48"/>
      <c r="AH79" s="48"/>
      <c r="AI79" s="48"/>
      <c r="AJ79" s="48"/>
    </row>
    <row r="80" spans="1:36" s="45" customFormat="1" ht="48.75" customHeight="1" x14ac:dyDescent="0.2">
      <c r="A80" s="141"/>
      <c r="B80" s="160"/>
      <c r="C80" s="143"/>
      <c r="D80" s="145"/>
      <c r="E80" s="147"/>
      <c r="F80" s="147"/>
      <c r="G80" s="149"/>
      <c r="H80" s="149"/>
      <c r="I80" s="110" t="s">
        <v>23</v>
      </c>
      <c r="J80" s="124">
        <v>25</v>
      </c>
      <c r="K80" s="124">
        <v>129</v>
      </c>
      <c r="L80" s="124">
        <v>158</v>
      </c>
      <c r="M80" s="124">
        <v>158</v>
      </c>
      <c r="N80" s="124">
        <f>+M80</f>
        <v>158</v>
      </c>
      <c r="O80" s="151"/>
      <c r="P80" s="155"/>
      <c r="Q80" s="156"/>
      <c r="R80" s="157"/>
      <c r="S80" s="33"/>
      <c r="T80" s="140"/>
      <c r="U80" s="59"/>
      <c r="V80" s="57"/>
      <c r="W80" s="57"/>
      <c r="X80" s="53"/>
      <c r="Y80" s="48"/>
      <c r="Z80" s="48"/>
      <c r="AA80" s="48"/>
      <c r="AB80" s="48"/>
      <c r="AC80" s="48"/>
      <c r="AD80" s="48"/>
      <c r="AE80" s="48"/>
      <c r="AF80" s="48"/>
      <c r="AG80" s="48"/>
      <c r="AH80" s="48"/>
      <c r="AI80" s="48"/>
      <c r="AJ80" s="48"/>
    </row>
    <row r="81" spans="1:36" s="45" customFormat="1" ht="78.75" customHeight="1" x14ac:dyDescent="0.2">
      <c r="A81" s="141"/>
      <c r="B81" s="158" t="s">
        <v>119</v>
      </c>
      <c r="C81" s="142" t="s">
        <v>118</v>
      </c>
      <c r="D81" s="144" t="s">
        <v>125</v>
      </c>
      <c r="E81" s="146">
        <v>43498</v>
      </c>
      <c r="F81" s="146">
        <v>43817</v>
      </c>
      <c r="G81" s="148" t="s">
        <v>126</v>
      </c>
      <c r="H81" s="148" t="s">
        <v>131</v>
      </c>
      <c r="I81" s="107" t="s">
        <v>22</v>
      </c>
      <c r="J81" s="135">
        <v>13</v>
      </c>
      <c r="K81" s="119">
        <v>13</v>
      </c>
      <c r="L81" s="119">
        <v>13</v>
      </c>
      <c r="M81" s="107">
        <v>13</v>
      </c>
      <c r="N81" s="132">
        <f>J81</f>
        <v>13</v>
      </c>
      <c r="O81" s="150">
        <f>N82/N81</f>
        <v>1</v>
      </c>
      <c r="P81" s="152" t="s">
        <v>191</v>
      </c>
      <c r="Q81" s="153"/>
      <c r="R81" s="154"/>
      <c r="S81" s="15"/>
      <c r="T81" s="140"/>
      <c r="U81" s="58"/>
      <c r="V81" s="52"/>
      <c r="W81" s="52"/>
      <c r="X81" s="53"/>
      <c r="Y81" s="48"/>
      <c r="Z81" s="48"/>
      <c r="AA81" s="48"/>
      <c r="AB81" s="48"/>
      <c r="AC81" s="48"/>
      <c r="AD81" s="48"/>
      <c r="AE81" s="48"/>
      <c r="AF81" s="48"/>
      <c r="AG81" s="48"/>
      <c r="AH81" s="48"/>
      <c r="AI81" s="48"/>
      <c r="AJ81" s="48"/>
    </row>
    <row r="82" spans="1:36" s="45" customFormat="1" ht="81.75" customHeight="1" x14ac:dyDescent="0.2">
      <c r="A82" s="141"/>
      <c r="B82" s="160"/>
      <c r="C82" s="143"/>
      <c r="D82" s="145"/>
      <c r="E82" s="147"/>
      <c r="F82" s="147"/>
      <c r="G82" s="149"/>
      <c r="H82" s="149"/>
      <c r="I82" s="110" t="s">
        <v>23</v>
      </c>
      <c r="J82" s="132">
        <f>0/13%</f>
        <v>0</v>
      </c>
      <c r="K82" s="132">
        <f>0/13%</f>
        <v>0</v>
      </c>
      <c r="L82" s="132">
        <v>9</v>
      </c>
      <c r="M82" s="110">
        <v>4</v>
      </c>
      <c r="N82" s="132">
        <f>SUM(J82:M82)</f>
        <v>13</v>
      </c>
      <c r="O82" s="151"/>
      <c r="P82" s="155"/>
      <c r="Q82" s="156"/>
      <c r="R82" s="157"/>
      <c r="S82" s="33"/>
      <c r="T82" s="140"/>
      <c r="U82" s="59"/>
      <c r="V82" s="57"/>
      <c r="W82" s="57"/>
      <c r="X82" s="53"/>
      <c r="Y82" s="48"/>
      <c r="Z82" s="48"/>
      <c r="AA82" s="48"/>
      <c r="AB82" s="48"/>
      <c r="AC82" s="48"/>
      <c r="AD82" s="48"/>
      <c r="AE82" s="48"/>
      <c r="AF82" s="48"/>
      <c r="AG82" s="48"/>
      <c r="AH82" s="48"/>
      <c r="AI82" s="48"/>
      <c r="AJ82" s="48"/>
    </row>
    <row r="83" spans="1:36" s="22" customFormat="1" ht="28.5" customHeight="1" x14ac:dyDescent="0.2">
      <c r="A83" s="1"/>
      <c r="B83" s="185" t="s">
        <v>10</v>
      </c>
      <c r="C83" s="186"/>
      <c r="D83" s="186"/>
      <c r="E83" s="186"/>
      <c r="F83" s="186"/>
      <c r="G83" s="186"/>
      <c r="H83" s="186"/>
      <c r="I83" s="186"/>
      <c r="J83" s="186"/>
      <c r="K83" s="186"/>
      <c r="L83" s="186"/>
      <c r="M83" s="187"/>
      <c r="N83" s="188">
        <f>(O63+O65+O67+O69+O71+O73+O75+O77+O79+O81)/10</f>
        <v>0.97808919637791669</v>
      </c>
      <c r="O83" s="189"/>
      <c r="P83" s="34"/>
      <c r="Q83" s="1"/>
      <c r="R83" s="1"/>
      <c r="S83" s="1"/>
      <c r="T83" s="52"/>
      <c r="U83" s="52"/>
      <c r="V83" s="52"/>
      <c r="W83" s="52"/>
      <c r="X83" s="53"/>
      <c r="Y83" s="48"/>
      <c r="Z83" s="48"/>
      <c r="AA83" s="48"/>
      <c r="AB83" s="48"/>
      <c r="AC83" s="48"/>
      <c r="AD83" s="48"/>
      <c r="AE83" s="48"/>
      <c r="AF83" s="48"/>
      <c r="AG83" s="48"/>
      <c r="AH83" s="48"/>
      <c r="AI83" s="48"/>
      <c r="AJ83" s="48"/>
    </row>
    <row r="84" spans="1:36" s="45" customFormat="1" ht="38.25" customHeight="1" x14ac:dyDescent="0.2">
      <c r="A84" s="1"/>
      <c r="B84" s="89" t="s">
        <v>134</v>
      </c>
      <c r="C84" s="243" t="s">
        <v>133</v>
      </c>
      <c r="D84" s="251"/>
      <c r="E84" s="251"/>
      <c r="F84" s="251"/>
      <c r="G84" s="251"/>
      <c r="H84" s="251"/>
      <c r="I84" s="251"/>
      <c r="J84" s="251"/>
      <c r="K84" s="251"/>
      <c r="L84" s="217" t="s">
        <v>11</v>
      </c>
      <c r="M84" s="217"/>
      <c r="N84" s="181">
        <v>0.2</v>
      </c>
      <c r="O84" s="182"/>
      <c r="P84" s="244" t="s">
        <v>38</v>
      </c>
      <c r="Q84" s="244"/>
      <c r="R84" s="131">
        <f>N91*N84</f>
        <v>0.19</v>
      </c>
      <c r="S84" s="13"/>
      <c r="T84" s="51"/>
      <c r="U84" s="51"/>
      <c r="V84" s="51"/>
      <c r="W84" s="52"/>
      <c r="X84" s="53"/>
      <c r="Y84" s="48"/>
      <c r="Z84" s="48"/>
      <c r="AA84" s="48"/>
      <c r="AB84" s="48"/>
      <c r="AC84" s="48"/>
      <c r="AD84" s="48"/>
      <c r="AE84" s="48"/>
      <c r="AF84" s="48"/>
      <c r="AG84" s="48"/>
      <c r="AH84" s="48"/>
      <c r="AI84" s="48"/>
      <c r="AJ84" s="48"/>
    </row>
    <row r="85" spans="1:36" s="45" customFormat="1" ht="45" customHeight="1" x14ac:dyDescent="0.2">
      <c r="A85" s="1"/>
      <c r="B85" s="163" t="s">
        <v>6</v>
      </c>
      <c r="C85" s="169" t="s">
        <v>33</v>
      </c>
      <c r="D85" s="169" t="s">
        <v>7</v>
      </c>
      <c r="E85" s="169" t="s">
        <v>8</v>
      </c>
      <c r="F85" s="169" t="s">
        <v>9</v>
      </c>
      <c r="G85" s="169" t="s">
        <v>3</v>
      </c>
      <c r="H85" s="169" t="s">
        <v>4</v>
      </c>
      <c r="I85" s="200" t="s">
        <v>31</v>
      </c>
      <c r="J85" s="201"/>
      <c r="K85" s="201"/>
      <c r="L85" s="201"/>
      <c r="M85" s="201"/>
      <c r="N85" s="201"/>
      <c r="O85" s="202"/>
      <c r="P85" s="161" t="s">
        <v>32</v>
      </c>
      <c r="Q85" s="162"/>
      <c r="R85" s="163"/>
      <c r="S85" s="8"/>
      <c r="T85" s="54"/>
      <c r="U85" s="55"/>
      <c r="V85" s="54"/>
      <c r="W85" s="52"/>
      <c r="X85" s="52"/>
      <c r="Y85" s="48"/>
      <c r="Z85" s="48"/>
      <c r="AA85" s="48"/>
      <c r="AB85" s="48"/>
      <c r="AC85" s="48"/>
      <c r="AD85" s="48"/>
      <c r="AE85" s="48"/>
      <c r="AF85" s="48"/>
      <c r="AG85" s="48"/>
      <c r="AH85" s="48"/>
      <c r="AI85" s="48"/>
      <c r="AJ85" s="48"/>
    </row>
    <row r="86" spans="1:36" s="45" customFormat="1" ht="21" customHeight="1" x14ac:dyDescent="0.2">
      <c r="A86" s="27"/>
      <c r="B86" s="168"/>
      <c r="C86" s="170"/>
      <c r="D86" s="170"/>
      <c r="E86" s="170"/>
      <c r="F86" s="170"/>
      <c r="G86" s="170"/>
      <c r="H86" s="170"/>
      <c r="I86" s="116" t="s">
        <v>34</v>
      </c>
      <c r="J86" s="90" t="s">
        <v>24</v>
      </c>
      <c r="K86" s="90" t="s">
        <v>25</v>
      </c>
      <c r="L86" s="90" t="s">
        <v>26</v>
      </c>
      <c r="M86" s="90" t="s">
        <v>27</v>
      </c>
      <c r="N86" s="90" t="s">
        <v>18</v>
      </c>
      <c r="O86" s="117" t="s">
        <v>57</v>
      </c>
      <c r="P86" s="164"/>
      <c r="Q86" s="165"/>
      <c r="R86" s="166"/>
      <c r="S86" s="35"/>
      <c r="T86" s="56"/>
      <c r="U86" s="56"/>
      <c r="V86" s="56"/>
      <c r="W86" s="57"/>
      <c r="X86" s="53"/>
      <c r="Y86" s="48"/>
      <c r="Z86" s="48"/>
      <c r="AA86" s="48"/>
      <c r="AB86" s="48"/>
      <c r="AC86" s="48"/>
      <c r="AD86" s="48"/>
      <c r="AE86" s="48"/>
      <c r="AF86" s="48"/>
      <c r="AG86" s="48"/>
      <c r="AH86" s="48"/>
      <c r="AI86" s="48"/>
      <c r="AJ86" s="48"/>
    </row>
    <row r="87" spans="1:36" s="45" customFormat="1" ht="84" customHeight="1" x14ac:dyDescent="0.2">
      <c r="A87" s="141"/>
      <c r="B87" s="285" t="s">
        <v>137</v>
      </c>
      <c r="C87" s="280" t="s">
        <v>135</v>
      </c>
      <c r="D87" s="177" t="s">
        <v>138</v>
      </c>
      <c r="E87" s="213">
        <v>43466</v>
      </c>
      <c r="F87" s="213">
        <v>43830</v>
      </c>
      <c r="G87" s="174" t="s">
        <v>141</v>
      </c>
      <c r="H87" s="215" t="s">
        <v>178</v>
      </c>
      <c r="I87" s="100" t="s">
        <v>22</v>
      </c>
      <c r="J87" s="104">
        <v>0.6</v>
      </c>
      <c r="K87" s="104">
        <v>0.05</v>
      </c>
      <c r="L87" s="104">
        <v>0.05</v>
      </c>
      <c r="M87" s="104">
        <v>0.3</v>
      </c>
      <c r="N87" s="134">
        <f>J87+K87+L87+M87</f>
        <v>1</v>
      </c>
      <c r="O87" s="203">
        <f>N88/N87</f>
        <v>0.9</v>
      </c>
      <c r="P87" s="282" t="s">
        <v>206</v>
      </c>
      <c r="Q87" s="283"/>
      <c r="R87" s="284"/>
      <c r="S87" s="15"/>
      <c r="T87" s="139"/>
      <c r="U87" s="58"/>
      <c r="V87" s="52"/>
      <c r="W87" s="52"/>
      <c r="X87" s="53"/>
      <c r="Y87" s="48"/>
      <c r="Z87" s="48"/>
      <c r="AA87" s="48"/>
      <c r="AB87" s="48"/>
      <c r="AC87" s="48"/>
      <c r="AD87" s="48"/>
      <c r="AE87" s="48"/>
      <c r="AF87" s="48"/>
      <c r="AG87" s="48"/>
      <c r="AH87" s="48"/>
      <c r="AI87" s="48"/>
      <c r="AJ87" s="48"/>
    </row>
    <row r="88" spans="1:36" s="45" customFormat="1" ht="99" customHeight="1" x14ac:dyDescent="0.2">
      <c r="A88" s="141"/>
      <c r="B88" s="285"/>
      <c r="C88" s="281"/>
      <c r="D88" s="178"/>
      <c r="E88" s="214"/>
      <c r="F88" s="214"/>
      <c r="G88" s="175"/>
      <c r="H88" s="216"/>
      <c r="I88" s="101" t="s">
        <v>23</v>
      </c>
      <c r="J88" s="104">
        <v>0.7</v>
      </c>
      <c r="K88" s="104">
        <v>0.05</v>
      </c>
      <c r="L88" s="104">
        <v>0.05</v>
      </c>
      <c r="M88" s="104">
        <v>0.1</v>
      </c>
      <c r="N88" s="134">
        <f>J88+K88+L88+M88</f>
        <v>0.9</v>
      </c>
      <c r="O88" s="204"/>
      <c r="P88" s="289"/>
      <c r="Q88" s="290"/>
      <c r="R88" s="291"/>
      <c r="S88" s="33"/>
      <c r="T88" s="140"/>
      <c r="U88" s="59"/>
      <c r="V88" s="57"/>
      <c r="W88" s="57"/>
      <c r="X88" s="53"/>
      <c r="Y88" s="48"/>
      <c r="Z88" s="48"/>
      <c r="AA88" s="48"/>
      <c r="AB88" s="48"/>
      <c r="AC88" s="48"/>
      <c r="AD88" s="48"/>
      <c r="AE88" s="48"/>
      <c r="AF88" s="48"/>
      <c r="AG88" s="48"/>
      <c r="AH88" s="48"/>
      <c r="AI88" s="48"/>
      <c r="AJ88" s="48"/>
    </row>
    <row r="89" spans="1:36" s="45" customFormat="1" ht="48.75" customHeight="1" x14ac:dyDescent="0.2">
      <c r="A89" s="141"/>
      <c r="B89" s="285"/>
      <c r="C89" s="280" t="s">
        <v>136</v>
      </c>
      <c r="D89" s="177" t="s">
        <v>139</v>
      </c>
      <c r="E89" s="213">
        <v>43466</v>
      </c>
      <c r="F89" s="213">
        <v>43830</v>
      </c>
      <c r="G89" s="174" t="s">
        <v>141</v>
      </c>
      <c r="H89" s="215" t="s">
        <v>140</v>
      </c>
      <c r="I89" s="103" t="s">
        <v>22</v>
      </c>
      <c r="J89" s="105">
        <v>0.25</v>
      </c>
      <c r="K89" s="105">
        <v>0.25</v>
      </c>
      <c r="L89" s="105">
        <v>0.25</v>
      </c>
      <c r="M89" s="105">
        <v>0.25</v>
      </c>
      <c r="N89" s="102">
        <f>J89+K89+L89+M89</f>
        <v>1</v>
      </c>
      <c r="O89" s="205">
        <f>N90/N89</f>
        <v>1</v>
      </c>
      <c r="P89" s="282" t="s">
        <v>207</v>
      </c>
      <c r="Q89" s="283"/>
      <c r="R89" s="284"/>
      <c r="S89" s="15"/>
      <c r="T89" s="140"/>
      <c r="U89" s="58"/>
      <c r="V89" s="52"/>
      <c r="W89" s="52"/>
      <c r="X89" s="53"/>
      <c r="Y89" s="48"/>
      <c r="Z89" s="48"/>
      <c r="AA89" s="48"/>
      <c r="AB89" s="48"/>
      <c r="AC89" s="48"/>
      <c r="AD89" s="48"/>
      <c r="AE89" s="48"/>
      <c r="AF89" s="48"/>
      <c r="AG89" s="48"/>
      <c r="AH89" s="48"/>
      <c r="AI89" s="48"/>
      <c r="AJ89" s="48"/>
    </row>
    <row r="90" spans="1:36" s="45" customFormat="1" ht="63" customHeight="1" x14ac:dyDescent="0.2">
      <c r="A90" s="141"/>
      <c r="B90" s="286"/>
      <c r="C90" s="281"/>
      <c r="D90" s="178"/>
      <c r="E90" s="214"/>
      <c r="F90" s="214"/>
      <c r="G90" s="176"/>
      <c r="H90" s="216"/>
      <c r="I90" s="101" t="s">
        <v>23</v>
      </c>
      <c r="J90" s="105">
        <v>0.25</v>
      </c>
      <c r="K90" s="105">
        <v>0.25</v>
      </c>
      <c r="L90" s="105">
        <v>0.25</v>
      </c>
      <c r="M90" s="105">
        <v>0.25</v>
      </c>
      <c r="N90" s="106">
        <f>J90+K90+L90+M90</f>
        <v>1</v>
      </c>
      <c r="O90" s="206"/>
      <c r="P90" s="282"/>
      <c r="Q90" s="283"/>
      <c r="R90" s="284"/>
      <c r="S90" s="33"/>
      <c r="T90" s="140"/>
      <c r="U90" s="59"/>
      <c r="V90" s="57"/>
      <c r="W90" s="57"/>
      <c r="X90" s="53"/>
      <c r="Y90" s="48"/>
      <c r="Z90" s="48"/>
      <c r="AA90" s="48"/>
      <c r="AB90" s="48"/>
      <c r="AC90" s="48"/>
      <c r="AD90" s="48"/>
      <c r="AE90" s="48"/>
      <c r="AF90" s="48"/>
      <c r="AG90" s="48"/>
      <c r="AH90" s="48"/>
      <c r="AI90" s="48"/>
      <c r="AJ90" s="48"/>
    </row>
    <row r="91" spans="1:36" s="45" customFormat="1" ht="28.5" customHeight="1" x14ac:dyDescent="0.2">
      <c r="A91" s="1"/>
      <c r="B91" s="185" t="s">
        <v>10</v>
      </c>
      <c r="C91" s="186"/>
      <c r="D91" s="186"/>
      <c r="E91" s="186"/>
      <c r="F91" s="186"/>
      <c r="G91" s="186"/>
      <c r="H91" s="186"/>
      <c r="I91" s="186"/>
      <c r="J91" s="186"/>
      <c r="K91" s="186"/>
      <c r="L91" s="186"/>
      <c r="M91" s="187"/>
      <c r="N91" s="188">
        <f>(O87+O89)/2</f>
        <v>0.95</v>
      </c>
      <c r="O91" s="189"/>
      <c r="P91" s="209"/>
      <c r="Q91" s="209"/>
      <c r="R91" s="210"/>
      <c r="S91" s="1"/>
      <c r="T91" s="52"/>
      <c r="U91" s="52"/>
      <c r="V91" s="52"/>
      <c r="W91" s="52"/>
      <c r="X91" s="53"/>
      <c r="Y91" s="48"/>
      <c r="Z91" s="48"/>
      <c r="AA91" s="48"/>
      <c r="AB91" s="48"/>
      <c r="AC91" s="48"/>
      <c r="AD91" s="48"/>
      <c r="AE91" s="48"/>
      <c r="AF91" s="48"/>
      <c r="AG91" s="48"/>
      <c r="AH91" s="48"/>
      <c r="AI91" s="48"/>
      <c r="AJ91" s="48"/>
    </row>
    <row r="92" spans="1:36" s="45" customFormat="1" ht="43.5" customHeight="1" x14ac:dyDescent="0.2">
      <c r="A92" s="1"/>
      <c r="B92" s="89" t="s">
        <v>142</v>
      </c>
      <c r="C92" s="243" t="s">
        <v>42</v>
      </c>
      <c r="D92" s="243"/>
      <c r="E92" s="243"/>
      <c r="F92" s="243"/>
      <c r="G92" s="243"/>
      <c r="H92" s="243"/>
      <c r="I92" s="243"/>
      <c r="J92" s="243"/>
      <c r="K92" s="243"/>
      <c r="L92" s="217" t="s">
        <v>11</v>
      </c>
      <c r="M92" s="217"/>
      <c r="N92" s="181">
        <v>0.05</v>
      </c>
      <c r="O92" s="182"/>
      <c r="P92" s="244" t="s">
        <v>38</v>
      </c>
      <c r="Q92" s="244"/>
      <c r="R92" s="87">
        <f>N99*N92</f>
        <v>0.05</v>
      </c>
      <c r="S92" s="13"/>
      <c r="T92" s="51"/>
      <c r="U92" s="51"/>
      <c r="V92" s="51"/>
      <c r="W92" s="52"/>
      <c r="X92" s="53"/>
      <c r="Y92" s="48"/>
      <c r="Z92" s="48"/>
      <c r="AA92" s="48"/>
      <c r="AB92" s="48"/>
      <c r="AC92" s="48"/>
      <c r="AD92" s="48"/>
      <c r="AE92" s="48"/>
      <c r="AF92" s="48"/>
      <c r="AG92" s="48"/>
      <c r="AH92" s="48"/>
      <c r="AI92" s="48"/>
      <c r="AJ92" s="48"/>
    </row>
    <row r="93" spans="1:36" s="45" customFormat="1" ht="45" customHeight="1" x14ac:dyDescent="0.2">
      <c r="A93" s="1"/>
      <c r="B93" s="163" t="s">
        <v>6</v>
      </c>
      <c r="C93" s="169" t="s">
        <v>33</v>
      </c>
      <c r="D93" s="169" t="s">
        <v>7</v>
      </c>
      <c r="E93" s="169" t="s">
        <v>8</v>
      </c>
      <c r="F93" s="169" t="s">
        <v>9</v>
      </c>
      <c r="G93" s="169" t="s">
        <v>3</v>
      </c>
      <c r="H93" s="169" t="s">
        <v>4</v>
      </c>
      <c r="I93" s="197" t="s">
        <v>31</v>
      </c>
      <c r="J93" s="198"/>
      <c r="K93" s="198"/>
      <c r="L93" s="198"/>
      <c r="M93" s="198"/>
      <c r="N93" s="198"/>
      <c r="O93" s="38"/>
      <c r="P93" s="161" t="s">
        <v>32</v>
      </c>
      <c r="Q93" s="162"/>
      <c r="R93" s="163"/>
      <c r="S93" s="8"/>
      <c r="T93" s="54"/>
      <c r="U93" s="55"/>
      <c r="V93" s="54"/>
      <c r="W93" s="52"/>
      <c r="X93" s="52"/>
      <c r="Y93" s="48"/>
      <c r="Z93" s="48"/>
      <c r="AA93" s="48"/>
      <c r="AB93" s="48"/>
      <c r="AC93" s="48"/>
      <c r="AD93" s="48"/>
      <c r="AE93" s="48"/>
      <c r="AF93" s="48"/>
      <c r="AG93" s="48"/>
      <c r="AH93" s="48"/>
      <c r="AI93" s="48"/>
      <c r="AJ93" s="48"/>
    </row>
    <row r="94" spans="1:36" s="45" customFormat="1" ht="21" customHeight="1" x14ac:dyDescent="0.2">
      <c r="A94" s="27"/>
      <c r="B94" s="168"/>
      <c r="C94" s="170"/>
      <c r="D94" s="170"/>
      <c r="E94" s="170"/>
      <c r="F94" s="170"/>
      <c r="G94" s="170"/>
      <c r="H94" s="170"/>
      <c r="I94" s="38" t="s">
        <v>34</v>
      </c>
      <c r="J94" s="36" t="s">
        <v>24</v>
      </c>
      <c r="K94" s="36" t="s">
        <v>25</v>
      </c>
      <c r="L94" s="36" t="s">
        <v>26</v>
      </c>
      <c r="M94" s="36" t="s">
        <v>27</v>
      </c>
      <c r="N94" s="36" t="s">
        <v>18</v>
      </c>
      <c r="O94" s="91" t="s">
        <v>57</v>
      </c>
      <c r="P94" s="164"/>
      <c r="Q94" s="165"/>
      <c r="R94" s="166"/>
      <c r="S94" s="35"/>
      <c r="T94" s="56"/>
      <c r="U94" s="56"/>
      <c r="V94" s="56"/>
      <c r="W94" s="57"/>
      <c r="X94" s="53"/>
      <c r="Y94" s="48"/>
      <c r="Z94" s="48"/>
      <c r="AA94" s="48"/>
      <c r="AB94" s="48"/>
      <c r="AC94" s="48"/>
      <c r="AD94" s="48"/>
      <c r="AE94" s="48"/>
      <c r="AF94" s="48"/>
      <c r="AG94" s="48"/>
      <c r="AH94" s="48"/>
      <c r="AI94" s="48"/>
      <c r="AJ94" s="48"/>
    </row>
    <row r="95" spans="1:36" s="45" customFormat="1" ht="48.75" customHeight="1" x14ac:dyDescent="0.2">
      <c r="A95" s="141"/>
      <c r="B95" s="158" t="s">
        <v>209</v>
      </c>
      <c r="C95" s="142" t="s">
        <v>153</v>
      </c>
      <c r="D95" s="228" t="s">
        <v>12</v>
      </c>
      <c r="E95" s="146">
        <v>43466</v>
      </c>
      <c r="F95" s="146">
        <v>43830</v>
      </c>
      <c r="G95" s="179" t="s">
        <v>68</v>
      </c>
      <c r="H95" s="229" t="s">
        <v>13</v>
      </c>
      <c r="I95" s="107" t="s">
        <v>22</v>
      </c>
      <c r="J95" s="120">
        <f>3384000+3173000</f>
        <v>6557000</v>
      </c>
      <c r="K95" s="108"/>
      <c r="L95" s="107"/>
      <c r="M95" s="107"/>
      <c r="N95" s="120">
        <f>3384000+3173000</f>
        <v>6557000</v>
      </c>
      <c r="O95" s="150">
        <f>N96/N95</f>
        <v>1</v>
      </c>
      <c r="P95" s="152" t="s">
        <v>64</v>
      </c>
      <c r="Q95" s="153"/>
      <c r="R95" s="154"/>
      <c r="S95" s="15"/>
      <c r="T95" s="139"/>
      <c r="U95" s="58"/>
      <c r="V95" s="52"/>
      <c r="W95" s="52"/>
      <c r="X95" s="53"/>
      <c r="Y95" s="48"/>
      <c r="Z95" s="48"/>
      <c r="AA95" s="48"/>
      <c r="AB95" s="48"/>
      <c r="AC95" s="48"/>
      <c r="AD95" s="48"/>
      <c r="AE95" s="48"/>
      <c r="AF95" s="48"/>
      <c r="AG95" s="48"/>
      <c r="AH95" s="48"/>
      <c r="AI95" s="48"/>
      <c r="AJ95" s="48"/>
    </row>
    <row r="96" spans="1:36" s="45" customFormat="1" ht="48.75" customHeight="1" x14ac:dyDescent="0.2">
      <c r="A96" s="141"/>
      <c r="B96" s="195"/>
      <c r="C96" s="143"/>
      <c r="D96" s="145"/>
      <c r="E96" s="147"/>
      <c r="F96" s="147"/>
      <c r="G96" s="180"/>
      <c r="H96" s="149"/>
      <c r="I96" s="110" t="s">
        <v>23</v>
      </c>
      <c r="J96" s="120">
        <f>3384000+3173000</f>
        <v>6557000</v>
      </c>
      <c r="K96" s="110"/>
      <c r="L96" s="110"/>
      <c r="M96" s="110"/>
      <c r="N96" s="120">
        <f>3384000+3173000</f>
        <v>6557000</v>
      </c>
      <c r="O96" s="151"/>
      <c r="P96" s="155"/>
      <c r="Q96" s="156"/>
      <c r="R96" s="157"/>
      <c r="S96" s="33"/>
      <c r="T96" s="140"/>
      <c r="U96" s="59"/>
      <c r="V96" s="57"/>
      <c r="W96" s="57"/>
      <c r="X96" s="53"/>
      <c r="Y96" s="48"/>
      <c r="Z96" s="48"/>
      <c r="AA96" s="48"/>
      <c r="AB96" s="48"/>
      <c r="AC96" s="48"/>
      <c r="AD96" s="48"/>
      <c r="AE96" s="48"/>
      <c r="AF96" s="48"/>
      <c r="AG96" s="48"/>
      <c r="AH96" s="48"/>
      <c r="AI96" s="48"/>
      <c r="AJ96" s="48"/>
    </row>
    <row r="97" spans="1:38" s="45" customFormat="1" ht="48.75" customHeight="1" x14ac:dyDescent="0.2">
      <c r="A97" s="141"/>
      <c r="B97" s="195"/>
      <c r="C97" s="142" t="s">
        <v>154</v>
      </c>
      <c r="D97" s="228" t="s">
        <v>14</v>
      </c>
      <c r="E97" s="146">
        <v>43466</v>
      </c>
      <c r="F97" s="146">
        <v>43830</v>
      </c>
      <c r="G97" s="179" t="s">
        <v>68</v>
      </c>
      <c r="H97" s="229" t="s">
        <v>13</v>
      </c>
      <c r="I97" s="107" t="s">
        <v>22</v>
      </c>
      <c r="J97" s="108"/>
      <c r="K97" s="108"/>
      <c r="L97" s="107"/>
      <c r="M97" s="107"/>
      <c r="N97" s="109">
        <f t="shared" ref="N97:N98" si="0">J97+K97+L97+M97</f>
        <v>0</v>
      </c>
      <c r="O97" s="150" t="s">
        <v>147</v>
      </c>
      <c r="P97" s="152" t="s">
        <v>65</v>
      </c>
      <c r="Q97" s="153"/>
      <c r="R97" s="154"/>
      <c r="S97" s="15"/>
      <c r="T97" s="140"/>
      <c r="U97" s="58"/>
      <c r="V97" s="52"/>
      <c r="W97" s="52"/>
      <c r="X97" s="53"/>
      <c r="Y97" s="48"/>
      <c r="Z97" s="48"/>
      <c r="AA97" s="48"/>
      <c r="AB97" s="48"/>
      <c r="AC97" s="48"/>
      <c r="AD97" s="48"/>
      <c r="AE97" s="48"/>
      <c r="AF97" s="48"/>
      <c r="AG97" s="48"/>
      <c r="AH97" s="48"/>
      <c r="AI97" s="48"/>
      <c r="AJ97" s="48"/>
    </row>
    <row r="98" spans="1:38" s="45" customFormat="1" ht="48.75" customHeight="1" x14ac:dyDescent="0.2">
      <c r="A98" s="141"/>
      <c r="B98" s="196"/>
      <c r="C98" s="143"/>
      <c r="D98" s="145"/>
      <c r="E98" s="147"/>
      <c r="F98" s="147"/>
      <c r="G98" s="180"/>
      <c r="H98" s="149"/>
      <c r="I98" s="110" t="s">
        <v>23</v>
      </c>
      <c r="J98" s="110"/>
      <c r="K98" s="110"/>
      <c r="L98" s="110"/>
      <c r="M98" s="110"/>
      <c r="N98" s="109">
        <f t="shared" si="0"/>
        <v>0</v>
      </c>
      <c r="O98" s="151"/>
      <c r="P98" s="155"/>
      <c r="Q98" s="156"/>
      <c r="R98" s="157"/>
      <c r="S98" s="33"/>
      <c r="T98" s="140"/>
      <c r="U98" s="59"/>
      <c r="V98" s="57"/>
      <c r="W98" s="57"/>
      <c r="X98" s="53"/>
      <c r="Y98" s="48"/>
      <c r="Z98" s="48"/>
      <c r="AA98" s="48"/>
      <c r="AB98" s="48"/>
      <c r="AC98" s="48"/>
      <c r="AD98" s="48"/>
      <c r="AE98" s="48"/>
      <c r="AF98" s="48"/>
      <c r="AG98" s="48"/>
      <c r="AH98" s="48"/>
      <c r="AI98" s="48"/>
      <c r="AJ98" s="48"/>
    </row>
    <row r="99" spans="1:38" s="45" customFormat="1" ht="28.5" customHeight="1" x14ac:dyDescent="0.2">
      <c r="A99" s="1"/>
      <c r="B99" s="185" t="s">
        <v>10</v>
      </c>
      <c r="C99" s="186"/>
      <c r="D99" s="186"/>
      <c r="E99" s="186"/>
      <c r="F99" s="186"/>
      <c r="G99" s="186"/>
      <c r="H99" s="186"/>
      <c r="I99" s="186"/>
      <c r="J99" s="186"/>
      <c r="K99" s="186"/>
      <c r="L99" s="186"/>
      <c r="M99" s="187"/>
      <c r="N99" s="188">
        <f>O95</f>
        <v>1</v>
      </c>
      <c r="O99" s="189"/>
      <c r="P99" s="209"/>
      <c r="Q99" s="209"/>
      <c r="R99" s="210"/>
      <c r="S99" s="1"/>
      <c r="T99" s="52"/>
      <c r="U99" s="52"/>
      <c r="V99" s="52"/>
      <c r="W99" s="52"/>
      <c r="X99" s="53"/>
      <c r="Y99" s="48"/>
      <c r="Z99" s="48"/>
      <c r="AA99" s="48"/>
      <c r="AB99" s="48"/>
      <c r="AC99" s="48"/>
      <c r="AD99" s="48"/>
      <c r="AE99" s="48"/>
      <c r="AF99" s="48"/>
      <c r="AG99" s="48"/>
      <c r="AH99" s="48"/>
      <c r="AI99" s="48"/>
      <c r="AJ99" s="48"/>
    </row>
    <row r="100" spans="1:38" ht="12.75" customHeight="1" x14ac:dyDescent="0.2">
      <c r="A100" s="5"/>
      <c r="B100" s="5"/>
      <c r="C100" s="5"/>
      <c r="D100" s="5"/>
      <c r="E100" s="5"/>
      <c r="F100" s="5"/>
      <c r="G100" s="5"/>
      <c r="H100" s="5"/>
      <c r="I100" s="30"/>
      <c r="J100" s="5"/>
      <c r="K100" s="30"/>
      <c r="L100" s="30"/>
      <c r="M100" s="30"/>
      <c r="N100" s="5"/>
      <c r="O100" s="30"/>
      <c r="P100" s="30"/>
      <c r="Q100" s="1"/>
      <c r="R100" s="1"/>
      <c r="S100" s="1"/>
      <c r="T100" s="52"/>
      <c r="U100" s="52"/>
      <c r="V100" s="52"/>
      <c r="W100" s="52"/>
      <c r="X100" s="53"/>
      <c r="Y100" s="48"/>
      <c r="Z100" s="48"/>
      <c r="AA100" s="48"/>
      <c r="AB100" s="48"/>
      <c r="AC100" s="48"/>
      <c r="AD100" s="48"/>
      <c r="AE100" s="48"/>
      <c r="AF100" s="48"/>
      <c r="AG100" s="48"/>
      <c r="AH100" s="48"/>
      <c r="AI100" s="48"/>
      <c r="AJ100" s="48"/>
    </row>
    <row r="101" spans="1:38" ht="28.5" customHeight="1" x14ac:dyDescent="0.2">
      <c r="A101" s="1"/>
      <c r="B101" s="19"/>
      <c r="C101" s="8"/>
      <c r="D101" s="16"/>
      <c r="E101" s="14"/>
      <c r="F101" s="14"/>
      <c r="G101" s="18"/>
      <c r="H101" s="17"/>
      <c r="I101" s="29"/>
      <c r="J101" s="18"/>
      <c r="K101" s="32"/>
      <c r="L101" s="32"/>
      <c r="M101" s="32"/>
      <c r="N101" s="18"/>
      <c r="O101" s="32"/>
      <c r="P101" s="32"/>
      <c r="Q101" s="2"/>
      <c r="R101" s="61"/>
      <c r="S101" s="60"/>
      <c r="T101" s="60"/>
      <c r="U101" s="58"/>
      <c r="V101" s="52"/>
      <c r="W101" s="52"/>
      <c r="X101" s="53"/>
      <c r="Y101" s="48"/>
      <c r="Z101" s="48"/>
      <c r="AA101" s="48"/>
      <c r="AB101" s="48"/>
      <c r="AC101" s="48"/>
      <c r="AD101" s="48"/>
      <c r="AE101" s="48"/>
      <c r="AF101" s="48"/>
      <c r="AG101" s="48"/>
      <c r="AH101" s="48"/>
      <c r="AI101" s="48"/>
      <c r="AJ101" s="48"/>
    </row>
    <row r="102" spans="1:38" ht="15" customHeight="1" x14ac:dyDescent="0.2">
      <c r="A102" s="1"/>
      <c r="B102" s="70"/>
      <c r="C102" s="70"/>
      <c r="D102" s="71"/>
      <c r="E102" s="230"/>
      <c r="F102" s="231"/>
      <c r="G102" s="231"/>
      <c r="H102" s="231"/>
      <c r="I102" s="72"/>
      <c r="J102" s="72"/>
      <c r="K102" s="72"/>
      <c r="L102" s="72"/>
      <c r="M102" s="73"/>
      <c r="N102" s="73"/>
      <c r="O102" s="73"/>
      <c r="P102" s="73"/>
      <c r="Q102" s="73"/>
      <c r="R102" s="73"/>
      <c r="S102" s="53"/>
      <c r="T102" s="53"/>
      <c r="U102" s="53"/>
      <c r="V102" s="52"/>
      <c r="W102" s="52"/>
      <c r="X102" s="53"/>
      <c r="Y102" s="48"/>
      <c r="Z102" s="48"/>
      <c r="AA102" s="48"/>
      <c r="AB102" s="48"/>
      <c r="AC102" s="48"/>
      <c r="AD102" s="48"/>
      <c r="AE102" s="48"/>
      <c r="AF102" s="48"/>
      <c r="AG102" s="48"/>
      <c r="AH102" s="48"/>
      <c r="AI102" s="48"/>
      <c r="AJ102" s="48"/>
    </row>
    <row r="103" spans="1:38" ht="12.75" customHeight="1" x14ac:dyDescent="0.2">
      <c r="A103" s="1"/>
      <c r="B103" s="74"/>
      <c r="C103" s="74"/>
      <c r="D103" s="75"/>
      <c r="E103" s="235"/>
      <c r="F103" s="236"/>
      <c r="G103" s="236"/>
      <c r="H103" s="236"/>
      <c r="I103" s="76"/>
      <c r="J103" s="76"/>
      <c r="K103" s="76"/>
      <c r="L103" s="76"/>
      <c r="M103" s="68"/>
      <c r="N103" s="68"/>
      <c r="O103" s="68"/>
      <c r="P103" s="68"/>
      <c r="Q103" s="68"/>
      <c r="R103" s="68"/>
      <c r="S103" s="53"/>
      <c r="T103" s="53"/>
      <c r="U103" s="53"/>
      <c r="V103" s="52"/>
      <c r="W103" s="52"/>
      <c r="X103" s="53"/>
      <c r="Y103" s="48"/>
      <c r="Z103" s="48"/>
      <c r="AA103" s="48"/>
      <c r="AB103" s="48"/>
      <c r="AC103" s="48"/>
      <c r="AD103" s="48"/>
      <c r="AE103" s="48"/>
      <c r="AF103" s="48"/>
      <c r="AG103" s="48"/>
      <c r="AH103" s="48"/>
      <c r="AI103" s="48"/>
      <c r="AJ103" s="48"/>
    </row>
    <row r="104" spans="1:38" ht="21.75" customHeight="1" x14ac:dyDescent="0.2">
      <c r="A104" s="1"/>
      <c r="B104" s="74"/>
      <c r="C104" s="74"/>
      <c r="D104" s="75"/>
      <c r="E104" s="76"/>
      <c r="F104" s="76"/>
      <c r="G104" s="76"/>
      <c r="H104" s="76"/>
      <c r="I104" s="76"/>
      <c r="J104" s="69"/>
      <c r="K104" s="69"/>
      <c r="L104" s="69"/>
      <c r="M104" s="69"/>
      <c r="N104" s="69"/>
      <c r="O104" s="69"/>
      <c r="P104" s="69"/>
      <c r="Q104" s="69"/>
      <c r="R104" s="69"/>
      <c r="S104" s="53"/>
      <c r="T104" s="53"/>
      <c r="U104" s="53"/>
      <c r="V104" s="52"/>
      <c r="W104" s="52"/>
      <c r="X104" s="53"/>
      <c r="Y104" s="48"/>
      <c r="Z104" s="48"/>
      <c r="AA104" s="48"/>
      <c r="AB104" s="48"/>
      <c r="AC104" s="48"/>
      <c r="AD104" s="48"/>
      <c r="AE104" s="48"/>
      <c r="AF104" s="48"/>
      <c r="AG104" s="48"/>
      <c r="AH104" s="48"/>
      <c r="AI104" s="48"/>
      <c r="AJ104" s="48"/>
    </row>
    <row r="105" spans="1:38" ht="56.25" customHeight="1" x14ac:dyDescent="0.2">
      <c r="A105" s="1"/>
      <c r="B105" s="77"/>
      <c r="C105" s="245" t="s">
        <v>15</v>
      </c>
      <c r="D105" s="245"/>
      <c r="E105" s="226">
        <f>N12+N24+N42+N60+N84+N92</f>
        <v>1.0000000000000002</v>
      </c>
      <c r="F105" s="226"/>
      <c r="G105" s="76"/>
      <c r="H105" s="76"/>
      <c r="I105" s="76"/>
      <c r="J105" s="245" t="s">
        <v>46</v>
      </c>
      <c r="K105" s="245"/>
      <c r="L105" s="245"/>
      <c r="M105" s="69"/>
      <c r="N105" s="224">
        <f>R12+R24+R60+R92+R84+R42</f>
        <v>0.99028480802811614</v>
      </c>
      <c r="O105" s="225"/>
      <c r="P105" s="225"/>
      <c r="Q105" s="69"/>
      <c r="R105" s="69"/>
      <c r="S105" s="62"/>
      <c r="T105" s="52"/>
      <c r="U105" s="52"/>
      <c r="V105" s="52"/>
      <c r="W105" s="52"/>
      <c r="X105" s="53"/>
      <c r="Y105" s="48"/>
      <c r="Z105" s="48"/>
      <c r="AA105" s="48"/>
      <c r="AB105" s="48"/>
      <c r="AC105" s="48"/>
      <c r="AD105" s="48"/>
      <c r="AE105" s="48"/>
      <c r="AF105" s="48"/>
      <c r="AG105" s="48"/>
      <c r="AH105" s="48"/>
      <c r="AI105" s="48"/>
      <c r="AJ105" s="48"/>
    </row>
    <row r="106" spans="1:38" ht="47.25" customHeight="1" x14ac:dyDescent="0.2">
      <c r="A106" s="1"/>
      <c r="B106" s="77"/>
      <c r="C106" s="245"/>
      <c r="D106" s="245"/>
      <c r="E106" s="226"/>
      <c r="F106" s="226"/>
      <c r="G106" s="76"/>
      <c r="H106" s="76"/>
      <c r="I106" s="76"/>
      <c r="J106" s="245"/>
      <c r="K106" s="245"/>
      <c r="L106" s="245"/>
      <c r="M106" s="69"/>
      <c r="N106" s="225"/>
      <c r="O106" s="225"/>
      <c r="P106" s="225"/>
      <c r="Q106" s="69"/>
      <c r="R106" s="69"/>
      <c r="S106" s="1"/>
      <c r="T106" s="52"/>
      <c r="U106" s="52"/>
      <c r="V106" s="52"/>
      <c r="W106" s="52"/>
      <c r="X106" s="53"/>
      <c r="Y106" s="48"/>
      <c r="Z106" s="48"/>
      <c r="AA106" s="48"/>
      <c r="AB106" s="48"/>
      <c r="AC106" s="48"/>
      <c r="AD106" s="48"/>
      <c r="AE106" s="48"/>
      <c r="AF106" s="48"/>
      <c r="AG106" s="48"/>
      <c r="AH106" s="48"/>
      <c r="AI106" s="48"/>
      <c r="AJ106" s="48"/>
    </row>
    <row r="107" spans="1:38" ht="49.5" customHeight="1" x14ac:dyDescent="0.2">
      <c r="A107" s="1"/>
      <c r="B107" s="78"/>
      <c r="C107" s="78"/>
      <c r="D107" s="241"/>
      <c r="E107" s="242"/>
      <c r="F107" s="242"/>
      <c r="G107" s="78"/>
      <c r="H107" s="78"/>
      <c r="I107" s="79"/>
      <c r="J107" s="79"/>
      <c r="K107" s="79"/>
      <c r="L107" s="79"/>
      <c r="M107" s="79"/>
      <c r="N107" s="79"/>
      <c r="O107" s="79"/>
      <c r="P107" s="79"/>
      <c r="Q107" s="79"/>
      <c r="R107" s="79"/>
      <c r="S107" s="1"/>
      <c r="T107" s="52"/>
      <c r="U107" s="52"/>
      <c r="V107" s="52"/>
      <c r="W107" s="52"/>
      <c r="X107" s="53"/>
      <c r="Y107" s="48"/>
      <c r="Z107" s="48"/>
      <c r="AA107" s="48"/>
      <c r="AB107" s="48"/>
      <c r="AC107" s="48"/>
      <c r="AD107" s="48"/>
      <c r="AE107" s="48"/>
      <c r="AF107" s="48"/>
      <c r="AG107" s="48"/>
      <c r="AH107" s="48"/>
      <c r="AI107" s="48"/>
      <c r="AJ107" s="48"/>
    </row>
    <row r="108" spans="1:38" ht="12.75" customHeight="1" x14ac:dyDescent="0.2">
      <c r="A108" s="1"/>
      <c r="B108" s="80"/>
      <c r="C108" s="80"/>
      <c r="D108" s="237"/>
      <c r="E108" s="238"/>
      <c r="F108" s="239"/>
      <c r="G108" s="80"/>
      <c r="H108" s="80"/>
      <c r="I108" s="81"/>
      <c r="J108" s="238"/>
      <c r="K108" s="240"/>
      <c r="L108" s="240"/>
      <c r="M108" s="240"/>
      <c r="N108" s="238"/>
      <c r="O108" s="93"/>
      <c r="P108" s="82"/>
      <c r="Q108" s="83"/>
      <c r="R108" s="83"/>
      <c r="S108" s="83"/>
      <c r="T108" s="53"/>
      <c r="U108" s="53"/>
      <c r="V108" s="53"/>
      <c r="W108" s="53"/>
      <c r="X108" s="53"/>
      <c r="Y108" s="48"/>
      <c r="Z108" s="48"/>
      <c r="AA108" s="48"/>
      <c r="AB108" s="48"/>
      <c r="AC108" s="48"/>
      <c r="AD108" s="48"/>
      <c r="AE108" s="48"/>
      <c r="AF108" s="48"/>
      <c r="AG108" s="48"/>
      <c r="AH108" s="48"/>
      <c r="AI108" s="48"/>
      <c r="AJ108" s="48"/>
    </row>
    <row r="109" spans="1:38" s="45" customFormat="1" ht="12.75" customHeight="1" x14ac:dyDescent="0.2">
      <c r="A109" s="27"/>
      <c r="B109" s="81"/>
      <c r="C109" s="81"/>
      <c r="D109" s="81"/>
      <c r="E109" s="82"/>
      <c r="F109" s="82"/>
      <c r="G109" s="81"/>
      <c r="H109" s="81"/>
      <c r="I109" s="81"/>
      <c r="J109" s="82"/>
      <c r="K109" s="82"/>
      <c r="L109" s="82"/>
      <c r="M109" s="82"/>
      <c r="N109" s="82"/>
      <c r="O109" s="93"/>
      <c r="P109" s="82"/>
      <c r="Q109" s="83"/>
      <c r="R109" s="83"/>
      <c r="S109" s="83"/>
      <c r="T109" s="53"/>
      <c r="U109" s="53"/>
      <c r="V109" s="53"/>
      <c r="W109" s="53"/>
      <c r="X109" s="53"/>
      <c r="Y109" s="48"/>
      <c r="Z109" s="48"/>
      <c r="AA109" s="48"/>
      <c r="AB109" s="48"/>
      <c r="AC109" s="48"/>
      <c r="AD109" s="48"/>
      <c r="AE109" s="48"/>
      <c r="AF109" s="48"/>
      <c r="AG109" s="48"/>
      <c r="AH109" s="48"/>
      <c r="AI109" s="48"/>
      <c r="AJ109" s="48"/>
    </row>
    <row r="110" spans="1:38" ht="30" customHeight="1" x14ac:dyDescent="0.2">
      <c r="A110" s="1"/>
      <c r="B110" s="227" t="s">
        <v>47</v>
      </c>
      <c r="C110" s="227"/>
      <c r="D110" s="227"/>
      <c r="E110" s="227"/>
      <c r="F110" s="227"/>
      <c r="G110" s="227"/>
      <c r="H110" s="227"/>
      <c r="I110" s="84"/>
      <c r="J110" s="84"/>
      <c r="K110" s="84"/>
      <c r="L110" s="84"/>
      <c r="M110" s="84"/>
      <c r="N110" s="84"/>
      <c r="O110" s="84"/>
      <c r="P110" s="84"/>
      <c r="Q110" s="84"/>
      <c r="R110" s="84"/>
      <c r="S110" s="53"/>
      <c r="T110" s="53"/>
      <c r="U110" s="53"/>
      <c r="V110" s="53"/>
      <c r="W110" s="53"/>
      <c r="X110" s="53"/>
      <c r="Y110" s="48"/>
      <c r="Z110" s="48"/>
      <c r="AA110" s="48"/>
      <c r="AB110" s="48"/>
      <c r="AC110" s="48"/>
      <c r="AD110" s="48"/>
      <c r="AE110" s="48"/>
      <c r="AF110" s="48"/>
      <c r="AG110" s="48"/>
      <c r="AH110" s="48"/>
      <c r="AI110" s="48"/>
      <c r="AJ110" s="48"/>
    </row>
    <row r="111" spans="1:38" ht="66" customHeight="1" x14ac:dyDescent="0.2">
      <c r="A111" s="1"/>
      <c r="B111" s="88" t="s">
        <v>49</v>
      </c>
      <c r="C111" s="88" t="s">
        <v>33</v>
      </c>
      <c r="D111" s="88" t="s">
        <v>7</v>
      </c>
      <c r="E111" s="232" t="s">
        <v>48</v>
      </c>
      <c r="F111" s="233"/>
      <c r="G111" s="233"/>
      <c r="H111" s="234"/>
      <c r="I111" s="63"/>
      <c r="J111" s="64"/>
      <c r="K111" s="65"/>
      <c r="L111" s="65"/>
      <c r="M111" s="65"/>
      <c r="N111" s="66"/>
      <c r="O111" s="67"/>
      <c r="P111" s="67"/>
      <c r="Q111" s="53"/>
      <c r="R111" s="53"/>
      <c r="S111" s="53"/>
      <c r="T111" s="53"/>
      <c r="U111" s="53"/>
      <c r="V111" s="53"/>
      <c r="W111" s="53"/>
      <c r="X111" s="53"/>
      <c r="Y111" s="48"/>
      <c r="Z111" s="48"/>
      <c r="AA111" s="48"/>
      <c r="AB111" s="48"/>
      <c r="AC111" s="48"/>
      <c r="AD111" s="48"/>
      <c r="AE111" s="48"/>
      <c r="AF111" s="48"/>
      <c r="AG111" s="48"/>
      <c r="AH111" s="48"/>
      <c r="AI111" s="48"/>
      <c r="AJ111" s="48"/>
    </row>
    <row r="112" spans="1:38" ht="120.75" customHeight="1" x14ac:dyDescent="0.2">
      <c r="A112" s="53"/>
      <c r="B112" s="130">
        <v>43509</v>
      </c>
      <c r="C112" s="113" t="s">
        <v>150</v>
      </c>
      <c r="D112" s="113" t="s">
        <v>163</v>
      </c>
      <c r="E112" s="220" t="s">
        <v>151</v>
      </c>
      <c r="F112" s="221"/>
      <c r="G112" s="221"/>
      <c r="H112" s="222"/>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row>
    <row r="113" spans="1:38" ht="120.75" customHeight="1" x14ac:dyDescent="0.2">
      <c r="A113" s="3"/>
      <c r="B113" s="113" t="s">
        <v>148</v>
      </c>
      <c r="C113" s="113">
        <v>1.4</v>
      </c>
      <c r="D113" s="113" t="s">
        <v>91</v>
      </c>
      <c r="E113" s="220" t="s">
        <v>152</v>
      </c>
      <c r="F113" s="221"/>
      <c r="G113" s="221"/>
      <c r="H113" s="222"/>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row>
    <row r="114" spans="1:38" ht="120.75" customHeight="1" x14ac:dyDescent="0.2">
      <c r="A114" s="3"/>
      <c r="B114" s="113" t="s">
        <v>149</v>
      </c>
      <c r="C114" s="113" t="s">
        <v>44</v>
      </c>
      <c r="D114" s="113" t="s">
        <v>120</v>
      </c>
      <c r="E114" s="220" t="s">
        <v>164</v>
      </c>
      <c r="F114" s="221"/>
      <c r="G114" s="221"/>
      <c r="H114" s="222"/>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row>
    <row r="115" spans="1:38" ht="120.75" customHeight="1" x14ac:dyDescent="0.2">
      <c r="A115" s="3"/>
      <c r="B115" s="113" t="s">
        <v>149</v>
      </c>
      <c r="C115" s="113">
        <v>4.8</v>
      </c>
      <c r="D115" s="113" t="s">
        <v>124</v>
      </c>
      <c r="E115" s="220" t="s">
        <v>165</v>
      </c>
      <c r="F115" s="221"/>
      <c r="G115" s="221"/>
      <c r="H115" s="222"/>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row>
    <row r="116" spans="1:38" ht="120.75" customHeight="1" x14ac:dyDescent="0.2">
      <c r="A116" s="3"/>
      <c r="B116" s="130" t="s">
        <v>198</v>
      </c>
      <c r="C116" s="113">
        <v>3.3</v>
      </c>
      <c r="D116" s="113" t="s">
        <v>105</v>
      </c>
      <c r="E116" s="220" t="s">
        <v>199</v>
      </c>
      <c r="F116" s="221"/>
      <c r="G116" s="221"/>
      <c r="H116" s="222"/>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row>
    <row r="117" spans="1:38" ht="120.75" customHeight="1" x14ac:dyDescent="0.2">
      <c r="A117" s="3"/>
      <c r="B117" s="113"/>
      <c r="C117" s="113"/>
      <c r="D117" s="113"/>
      <c r="E117" s="220"/>
      <c r="F117" s="221"/>
      <c r="G117" s="221"/>
      <c r="H117" s="222"/>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row>
    <row r="118" spans="1:38" ht="120.75" customHeight="1" x14ac:dyDescent="0.2">
      <c r="A118" s="3"/>
      <c r="B118" s="113"/>
      <c r="C118" s="113"/>
      <c r="D118" s="113"/>
      <c r="E118" s="220"/>
      <c r="F118" s="221"/>
      <c r="G118" s="221"/>
      <c r="H118" s="222"/>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row>
    <row r="119" spans="1:38" ht="120.75" customHeight="1" x14ac:dyDescent="0.2">
      <c r="A119" s="3"/>
      <c r="B119" s="113"/>
      <c r="C119" s="113"/>
      <c r="D119" s="113"/>
      <c r="E119" s="220"/>
      <c r="F119" s="221"/>
      <c r="G119" s="221"/>
      <c r="H119" s="222"/>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row>
    <row r="120" spans="1:38" ht="120.75" customHeight="1" x14ac:dyDescent="0.2">
      <c r="A120" s="3"/>
      <c r="B120" s="113"/>
      <c r="C120" s="113"/>
      <c r="D120" s="113"/>
      <c r="E120" s="220"/>
      <c r="F120" s="221"/>
      <c r="G120" s="221"/>
      <c r="H120" s="222"/>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row>
    <row r="121" spans="1:38" ht="120.75" customHeight="1" x14ac:dyDescent="0.2">
      <c r="A121" s="3"/>
      <c r="B121" s="113"/>
      <c r="C121" s="113"/>
      <c r="D121" s="113"/>
      <c r="E121" s="220"/>
      <c r="F121" s="221"/>
      <c r="G121" s="221"/>
      <c r="H121" s="222"/>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row>
    <row r="122" spans="1:38" ht="120.75" customHeight="1" x14ac:dyDescent="0.2">
      <c r="A122" s="3"/>
      <c r="B122" s="113"/>
      <c r="C122" s="113"/>
      <c r="D122" s="113"/>
      <c r="E122" s="220"/>
      <c r="F122" s="221"/>
      <c r="G122" s="221"/>
      <c r="H122" s="222"/>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row>
    <row r="123" spans="1:38" ht="120.75" customHeight="1" x14ac:dyDescent="0.2">
      <c r="A123" s="3"/>
      <c r="B123" s="113"/>
      <c r="C123" s="113"/>
      <c r="D123" s="113"/>
      <c r="E123" s="220"/>
      <c r="F123" s="221"/>
      <c r="G123" s="221"/>
      <c r="H123" s="222"/>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row>
    <row r="124" spans="1:38" ht="120.75" customHeight="1" x14ac:dyDescent="0.2">
      <c r="A124" s="3"/>
      <c r="B124" s="113"/>
      <c r="C124" s="113"/>
      <c r="D124" s="113"/>
      <c r="E124" s="220"/>
      <c r="F124" s="221"/>
      <c r="G124" s="221"/>
      <c r="H124" s="222"/>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row>
    <row r="125" spans="1:38" ht="120.75" customHeight="1" x14ac:dyDescent="0.2">
      <c r="A125" s="3"/>
      <c r="B125" s="113"/>
      <c r="C125" s="113"/>
      <c r="D125" s="113"/>
      <c r="E125" s="220"/>
      <c r="F125" s="221"/>
      <c r="G125" s="221"/>
      <c r="H125" s="222"/>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row>
    <row r="126" spans="1:38" ht="120.75" customHeight="1" x14ac:dyDescent="0.2">
      <c r="A126" s="3"/>
      <c r="B126" s="113"/>
      <c r="C126" s="113"/>
      <c r="D126" s="113"/>
      <c r="E126" s="220"/>
      <c r="F126" s="221"/>
      <c r="G126" s="221"/>
      <c r="H126" s="222"/>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row>
    <row r="127" spans="1:38" ht="120.75" customHeight="1" x14ac:dyDescent="0.2">
      <c r="A127" s="3"/>
      <c r="B127" s="113"/>
      <c r="C127" s="113"/>
      <c r="D127" s="113"/>
      <c r="E127" s="220"/>
      <c r="F127" s="221"/>
      <c r="G127" s="221"/>
      <c r="H127" s="222"/>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row>
    <row r="128" spans="1:38" ht="120.75" customHeight="1" x14ac:dyDescent="0.2">
      <c r="A128" s="3"/>
      <c r="B128" s="113"/>
      <c r="C128" s="113"/>
      <c r="D128" s="113"/>
      <c r="E128" s="220"/>
      <c r="F128" s="221"/>
      <c r="G128" s="221"/>
      <c r="H128" s="222"/>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row>
    <row r="129" spans="1:38" ht="120.75" customHeight="1" x14ac:dyDescent="0.2">
      <c r="A129" s="3"/>
      <c r="B129" s="113"/>
      <c r="C129" s="113"/>
      <c r="D129" s="113"/>
      <c r="E129" s="220"/>
      <c r="F129" s="221"/>
      <c r="G129" s="221"/>
      <c r="H129" s="222"/>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row>
    <row r="130" spans="1:38" ht="120.75" customHeight="1" x14ac:dyDescent="0.2">
      <c r="A130" s="3"/>
      <c r="B130" s="113"/>
      <c r="C130" s="113"/>
      <c r="D130" s="113"/>
      <c r="E130" s="220"/>
      <c r="F130" s="221"/>
      <c r="G130" s="221"/>
      <c r="H130" s="222"/>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row>
    <row r="131" spans="1:38" ht="120.75" customHeight="1" x14ac:dyDescent="0.2">
      <c r="A131" s="3"/>
      <c r="B131" s="113"/>
      <c r="C131" s="113"/>
      <c r="D131" s="113"/>
      <c r="E131" s="220"/>
      <c r="F131" s="221"/>
      <c r="G131" s="221"/>
      <c r="H131" s="222"/>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row>
    <row r="132" spans="1:38" ht="12.75" customHeight="1" x14ac:dyDescent="0.2">
      <c r="A132" s="3"/>
      <c r="B132" s="113"/>
      <c r="C132" s="113"/>
      <c r="D132" s="113"/>
      <c r="E132" s="220"/>
      <c r="F132" s="221"/>
      <c r="G132" s="221"/>
      <c r="H132" s="222"/>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64"/>
      <c r="AK132" s="64"/>
      <c r="AL132" s="64"/>
    </row>
    <row r="133" spans="1:38" ht="12.75" customHeight="1" x14ac:dyDescent="0.2">
      <c r="A133" s="3"/>
      <c r="B133" s="113"/>
      <c r="C133" s="113"/>
      <c r="D133" s="113"/>
      <c r="E133" s="220"/>
      <c r="F133" s="221"/>
      <c r="G133" s="221"/>
      <c r="H133" s="222"/>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row>
    <row r="134" spans="1:38" ht="12.75" customHeight="1" x14ac:dyDescent="0.2">
      <c r="A134" s="3"/>
      <c r="B134" s="113"/>
      <c r="C134" s="113"/>
      <c r="D134" s="113"/>
      <c r="E134" s="220"/>
      <c r="F134" s="221"/>
      <c r="G134" s="221"/>
      <c r="H134" s="222"/>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64"/>
      <c r="AK134" s="64"/>
      <c r="AL134" s="64"/>
    </row>
    <row r="135" spans="1:38" ht="12.75" customHeight="1" x14ac:dyDescent="0.2">
      <c r="A135" s="3"/>
      <c r="B135" s="113"/>
      <c r="C135" s="113"/>
      <c r="D135" s="113"/>
      <c r="E135" s="220"/>
      <c r="F135" s="221"/>
      <c r="G135" s="221"/>
      <c r="H135" s="222"/>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c r="AI135" s="64"/>
      <c r="AJ135" s="64"/>
      <c r="AK135" s="64"/>
      <c r="AL135" s="64"/>
    </row>
    <row r="136" spans="1:38" ht="12.75" customHeight="1" x14ac:dyDescent="0.2">
      <c r="A136" s="3"/>
      <c r="B136" s="113"/>
      <c r="C136" s="113"/>
      <c r="D136" s="113"/>
      <c r="E136" s="220"/>
      <c r="F136" s="221"/>
      <c r="G136" s="221"/>
      <c r="H136" s="222"/>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row>
    <row r="137" spans="1:38" ht="12.75" customHeight="1" x14ac:dyDescent="0.2">
      <c r="A137" s="3"/>
      <c r="B137" s="113"/>
      <c r="C137" s="113"/>
      <c r="D137" s="113"/>
      <c r="E137" s="220"/>
      <c r="F137" s="221"/>
      <c r="G137" s="221"/>
      <c r="H137" s="222"/>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row>
    <row r="138" spans="1:38" ht="12.75" customHeight="1" x14ac:dyDescent="0.2">
      <c r="A138" s="3"/>
      <c r="B138" s="113"/>
      <c r="C138" s="113"/>
      <c r="D138" s="113"/>
      <c r="E138" s="220"/>
      <c r="F138" s="221"/>
      <c r="G138" s="221"/>
      <c r="H138" s="222"/>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row>
    <row r="139" spans="1:38" ht="12.75" customHeight="1" x14ac:dyDescent="0.2">
      <c r="A139" s="3"/>
      <c r="B139" s="113"/>
      <c r="C139" s="113"/>
      <c r="D139" s="113"/>
      <c r="E139" s="220"/>
      <c r="F139" s="221"/>
      <c r="G139" s="221"/>
      <c r="H139" s="222"/>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row>
    <row r="140" spans="1:38" ht="12.75" customHeight="1" x14ac:dyDescent="0.2">
      <c r="A140" s="3"/>
      <c r="B140" s="113"/>
      <c r="C140" s="113"/>
      <c r="D140" s="113"/>
      <c r="E140" s="220"/>
      <c r="F140" s="221"/>
      <c r="G140" s="221"/>
      <c r="H140" s="222"/>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row>
    <row r="141" spans="1:38" ht="12.75" customHeight="1" x14ac:dyDescent="0.2">
      <c r="A141" s="3"/>
      <c r="B141" s="113"/>
      <c r="C141" s="113"/>
      <c r="D141" s="113"/>
      <c r="E141" s="220"/>
      <c r="F141" s="221"/>
      <c r="G141" s="221"/>
      <c r="H141" s="222"/>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row>
    <row r="142" spans="1:38" ht="12.75" customHeight="1" x14ac:dyDescent="0.2">
      <c r="A142" s="3"/>
      <c r="B142" s="113"/>
      <c r="C142" s="113"/>
      <c r="D142" s="113"/>
      <c r="E142" s="220"/>
      <c r="F142" s="221"/>
      <c r="G142" s="221"/>
      <c r="H142" s="222"/>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64"/>
      <c r="AK142" s="64"/>
      <c r="AL142" s="64"/>
    </row>
    <row r="143" spans="1:38" ht="12.75" customHeight="1" x14ac:dyDescent="0.2">
      <c r="A143" s="3"/>
      <c r="B143" s="113"/>
      <c r="C143" s="113"/>
      <c r="D143" s="113"/>
      <c r="E143" s="220"/>
      <c r="F143" s="221"/>
      <c r="G143" s="221"/>
      <c r="H143" s="222"/>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row>
    <row r="144" spans="1:38" ht="12.75" customHeight="1" x14ac:dyDescent="0.2">
      <c r="A144" s="3"/>
      <c r="B144" s="113"/>
      <c r="C144" s="113"/>
      <c r="D144" s="113"/>
      <c r="E144" s="220"/>
      <c r="F144" s="221"/>
      <c r="G144" s="221"/>
      <c r="H144" s="222"/>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64"/>
      <c r="AK144" s="64"/>
      <c r="AL144" s="64"/>
    </row>
    <row r="145" spans="1:38" ht="12.75" customHeight="1" x14ac:dyDescent="0.2">
      <c r="A145" s="3"/>
      <c r="B145" s="113"/>
      <c r="C145" s="113"/>
      <c r="D145" s="113"/>
      <c r="E145" s="220"/>
      <c r="F145" s="221"/>
      <c r="G145" s="221"/>
      <c r="H145" s="222"/>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row>
    <row r="146" spans="1:38" ht="12.75" customHeight="1" x14ac:dyDescent="0.2">
      <c r="A146" s="3"/>
      <c r="B146" s="113"/>
      <c r="C146" s="113"/>
      <c r="D146" s="113"/>
      <c r="E146" s="220"/>
      <c r="F146" s="221"/>
      <c r="G146" s="221"/>
      <c r="H146" s="222"/>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row>
    <row r="147" spans="1:38" ht="12.75" customHeight="1" x14ac:dyDescent="0.2">
      <c r="A147" s="3"/>
      <c r="B147" s="113"/>
      <c r="C147" s="113"/>
      <c r="D147" s="113"/>
      <c r="E147" s="220"/>
      <c r="F147" s="221"/>
      <c r="G147" s="221"/>
      <c r="H147" s="222"/>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64"/>
      <c r="AK147" s="64"/>
      <c r="AL147" s="64"/>
    </row>
    <row r="148" spans="1:38" ht="12.75" customHeight="1" x14ac:dyDescent="0.2">
      <c r="A148" s="3"/>
      <c r="B148" s="113"/>
      <c r="C148" s="113"/>
      <c r="D148" s="113"/>
      <c r="E148" s="220"/>
      <c r="F148" s="221"/>
      <c r="G148" s="221"/>
      <c r="H148" s="222"/>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64"/>
      <c r="AK148" s="64"/>
      <c r="AL148" s="64"/>
    </row>
    <row r="149" spans="1:38" ht="12.75" customHeight="1" x14ac:dyDescent="0.2">
      <c r="A149" s="3"/>
      <c r="B149" s="113"/>
      <c r="C149" s="113"/>
      <c r="D149" s="113"/>
      <c r="E149" s="220"/>
      <c r="F149" s="221"/>
      <c r="G149" s="221"/>
      <c r="H149" s="222"/>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64"/>
      <c r="AK149" s="64"/>
      <c r="AL149" s="64"/>
    </row>
    <row r="150" spans="1:38" ht="12.75" customHeight="1" x14ac:dyDescent="0.2">
      <c r="A150" s="3"/>
      <c r="B150" s="113"/>
      <c r="C150" s="113"/>
      <c r="D150" s="113"/>
      <c r="E150" s="220"/>
      <c r="F150" s="221"/>
      <c r="G150" s="221"/>
      <c r="H150" s="222"/>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64"/>
      <c r="AK150" s="64"/>
      <c r="AL150" s="64"/>
    </row>
    <row r="151" spans="1:38" ht="12.75" customHeight="1" x14ac:dyDescent="0.2">
      <c r="A151" s="3"/>
      <c r="B151" s="113"/>
      <c r="C151" s="113"/>
      <c r="D151" s="113"/>
      <c r="E151" s="220"/>
      <c r="F151" s="221"/>
      <c r="G151" s="221"/>
      <c r="H151" s="222"/>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64"/>
      <c r="AK151" s="64"/>
      <c r="AL151" s="64"/>
    </row>
    <row r="152" spans="1:38" ht="12.75" customHeight="1" x14ac:dyDescent="0.2">
      <c r="A152" s="3"/>
      <c r="B152" s="113"/>
      <c r="C152" s="113"/>
      <c r="D152" s="113"/>
      <c r="E152" s="220"/>
      <c r="F152" s="221"/>
      <c r="G152" s="221"/>
      <c r="H152" s="222"/>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row>
    <row r="153" spans="1:38" ht="12.75" customHeight="1" x14ac:dyDescent="0.2">
      <c r="A153" s="3"/>
      <c r="B153" s="113"/>
      <c r="C153" s="113"/>
      <c r="D153" s="113"/>
      <c r="E153" s="220"/>
      <c r="F153" s="221"/>
      <c r="G153" s="221"/>
      <c r="H153" s="222"/>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row>
    <row r="154" spans="1:38" ht="12.75" customHeight="1" x14ac:dyDescent="0.2">
      <c r="A154" s="3"/>
      <c r="B154" s="113"/>
      <c r="C154" s="113"/>
      <c r="D154" s="113"/>
      <c r="E154" s="220"/>
      <c r="F154" s="221"/>
      <c r="G154" s="221"/>
      <c r="H154" s="222"/>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row>
    <row r="155" spans="1:38" ht="12.75" customHeight="1" x14ac:dyDescent="0.2">
      <c r="A155" s="3"/>
      <c r="B155" s="113"/>
      <c r="C155" s="113"/>
      <c r="D155" s="113"/>
      <c r="E155" s="220"/>
      <c r="F155" s="221"/>
      <c r="G155" s="221"/>
      <c r="H155" s="222"/>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row>
    <row r="156" spans="1:38" ht="12.75" customHeight="1" x14ac:dyDescent="0.2">
      <c r="A156" s="3"/>
      <c r="B156" s="3"/>
      <c r="C156" s="3"/>
      <c r="D156" s="3"/>
      <c r="E156" s="3"/>
      <c r="F156" s="3"/>
      <c r="G156" s="3"/>
      <c r="H156" s="3"/>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row>
    <row r="157" spans="1:38"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row>
    <row r="158" spans="1:38"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64"/>
      <c r="AK158" s="64"/>
      <c r="AL158" s="64"/>
    </row>
    <row r="159" spans="1:38"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64"/>
      <c r="AK159" s="64"/>
      <c r="AL159" s="64"/>
    </row>
    <row r="160" spans="1:38"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64"/>
      <c r="AK160" s="64"/>
      <c r="AL160" s="64"/>
    </row>
    <row r="161" spans="1:38"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64"/>
      <c r="AK161" s="64"/>
      <c r="AL161" s="64"/>
    </row>
    <row r="162" spans="1:38"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64"/>
      <c r="AK162" s="64"/>
      <c r="AL162" s="64"/>
    </row>
    <row r="163" spans="1:38"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64"/>
      <c r="AK163" s="64"/>
      <c r="AL163" s="64"/>
    </row>
    <row r="164" spans="1:38"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64"/>
      <c r="AK164" s="64"/>
      <c r="AL164" s="64"/>
    </row>
    <row r="165" spans="1:38"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64"/>
      <c r="AK165" s="64"/>
      <c r="AL165" s="64"/>
    </row>
    <row r="166" spans="1:38"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row>
    <row r="167" spans="1:38"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64"/>
      <c r="AK167" s="64"/>
      <c r="AL167" s="64"/>
    </row>
    <row r="168" spans="1:38"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row>
    <row r="169" spans="1:38"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row>
    <row r="170" spans="1:38"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row>
    <row r="171" spans="1:38"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row>
    <row r="172" spans="1:38"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row>
    <row r="173" spans="1:38"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row>
    <row r="174" spans="1:38"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c r="AI174" s="64"/>
      <c r="AJ174" s="64"/>
      <c r="AK174" s="64"/>
      <c r="AL174" s="64"/>
    </row>
    <row r="175" spans="1:38"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c r="AI175" s="64"/>
      <c r="AJ175" s="64"/>
      <c r="AK175" s="64"/>
      <c r="AL175" s="64"/>
    </row>
    <row r="176" spans="1:38"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c r="AI176" s="64"/>
      <c r="AJ176" s="64"/>
      <c r="AK176" s="64"/>
      <c r="AL176" s="64"/>
    </row>
    <row r="177" spans="1:38"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64"/>
      <c r="AK177" s="64"/>
      <c r="AL177" s="64"/>
    </row>
    <row r="178" spans="1:38"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64"/>
      <c r="AK178" s="64"/>
      <c r="AL178" s="64"/>
    </row>
    <row r="179" spans="1:38"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64"/>
      <c r="AK179" s="64"/>
      <c r="AL179" s="64"/>
    </row>
    <row r="180" spans="1:38"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64"/>
      <c r="AK180" s="64"/>
      <c r="AL180" s="64"/>
    </row>
    <row r="181" spans="1:38"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64"/>
      <c r="AK181" s="64"/>
      <c r="AL181" s="64"/>
    </row>
    <row r="182" spans="1:38"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64"/>
      <c r="AK182" s="64"/>
      <c r="AL182" s="64"/>
    </row>
    <row r="183" spans="1:38"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64"/>
      <c r="AK183" s="64"/>
      <c r="AL183" s="64"/>
    </row>
    <row r="184" spans="1:38"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row>
    <row r="185" spans="1:38"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row>
    <row r="186" spans="1:38"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row>
    <row r="187" spans="1:38"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row>
    <row r="188" spans="1:38"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row>
    <row r="189" spans="1:38"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row>
    <row r="190" spans="1:38"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row>
    <row r="191" spans="1:38"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row>
    <row r="192" spans="1:38"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row>
    <row r="193" spans="1:34"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row>
    <row r="194" spans="1:34"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row>
    <row r="195" spans="1:34"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row>
    <row r="196" spans="1:34"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row>
    <row r="197" spans="1:34"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row>
    <row r="198" spans="1:34"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row>
    <row r="199" spans="1:34"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row>
    <row r="200" spans="1:34"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row>
    <row r="201" spans="1:34"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row>
    <row r="202" spans="1:34"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row>
    <row r="203" spans="1:34"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row>
    <row r="204" spans="1:34"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row>
    <row r="205" spans="1:34"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row>
    <row r="206" spans="1:34"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row>
    <row r="207" spans="1:34"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row>
    <row r="208" spans="1:34"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row>
    <row r="209" spans="1:34"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row>
    <row r="210" spans="1:34"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row>
    <row r="211" spans="1:34"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row>
    <row r="212" spans="1:34"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row>
    <row r="213" spans="1:34"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row>
    <row r="214" spans="1:34"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row>
    <row r="215" spans="1:34"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row>
    <row r="216" spans="1:34"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row>
    <row r="217" spans="1:34"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row>
    <row r="218" spans="1:34"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row>
    <row r="219" spans="1:34"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row>
    <row r="220" spans="1:34"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row>
    <row r="221" spans="1:34"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row>
    <row r="222" spans="1:34"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row>
    <row r="223" spans="1:34"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row>
    <row r="224" spans="1:34"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row>
    <row r="225" spans="1:34"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row>
    <row r="226" spans="1:34"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row>
    <row r="227" spans="1:34"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row>
    <row r="228" spans="1:34"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row>
    <row r="229" spans="1:34"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row>
    <row r="230" spans="1:34"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row>
    <row r="231" spans="1:34"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row>
    <row r="232" spans="1:34"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row>
    <row r="233" spans="1:34"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row>
    <row r="234" spans="1:34" ht="12.75" customHeight="1" x14ac:dyDescent="0.2">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row>
    <row r="235" spans="1:34" ht="12.75" customHeight="1" x14ac:dyDescent="0.2">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row>
    <row r="236" spans="1:34" ht="12.75" customHeight="1" x14ac:dyDescent="0.2">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row>
    <row r="237" spans="1:34" ht="12.75" customHeight="1" x14ac:dyDescent="0.2">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row>
    <row r="238" spans="1:34" ht="12.75" customHeight="1" x14ac:dyDescent="0.2">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row>
    <row r="239" spans="1:34" ht="12.75" customHeight="1" x14ac:dyDescent="0.2">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row>
    <row r="240" spans="1:34" ht="12.75" customHeight="1" x14ac:dyDescent="0.2">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row>
    <row r="241" spans="1:34" ht="12.75" customHeight="1" x14ac:dyDescent="0.2">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row>
    <row r="242" spans="1:34" ht="12.75" customHeight="1" x14ac:dyDescent="0.2">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row>
    <row r="243" spans="1:34" ht="12.75" customHeight="1" x14ac:dyDescent="0.2">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row>
    <row r="244" spans="1:34" ht="12.75" customHeight="1" x14ac:dyDescent="0.2">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row>
    <row r="245" spans="1:34" ht="12.75" customHeight="1" x14ac:dyDescent="0.2">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row>
    <row r="246" spans="1:34" ht="12.75" customHeight="1" x14ac:dyDescent="0.2">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row>
    <row r="247" spans="1:34" ht="12.75" customHeight="1" x14ac:dyDescent="0.2">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row>
    <row r="248" spans="1:34" ht="12.75" customHeight="1" x14ac:dyDescent="0.2">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row>
    <row r="249" spans="1:34" ht="12.75" customHeight="1" x14ac:dyDescent="0.2">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row>
    <row r="250" spans="1:34" ht="12.75" customHeight="1" x14ac:dyDescent="0.2">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row>
    <row r="251" spans="1:34" ht="12.75" customHeight="1" x14ac:dyDescent="0.2">
      <c r="A251" s="64"/>
      <c r="B251" s="64"/>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row>
    <row r="252" spans="1:34" ht="12.75" customHeight="1" x14ac:dyDescent="0.2">
      <c r="A252" s="64"/>
      <c r="B252" s="64"/>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row>
    <row r="253" spans="1:34" ht="12.75" customHeight="1" x14ac:dyDescent="0.2">
      <c r="A253" s="64"/>
      <c r="B253" s="6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row>
    <row r="254" spans="1:34" ht="12.75" customHeight="1" x14ac:dyDescent="0.2">
      <c r="A254" s="64"/>
      <c r="B254" s="64"/>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row>
    <row r="255" spans="1:34" ht="12.75" customHeight="1" x14ac:dyDescent="0.2">
      <c r="A255" s="64"/>
      <c r="B255" s="64"/>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row>
    <row r="256" spans="1:34" ht="12.75" customHeight="1" x14ac:dyDescent="0.2">
      <c r="A256" s="64"/>
      <c r="B256" s="64"/>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c r="AE256" s="64"/>
      <c r="AF256" s="64"/>
      <c r="AG256" s="64"/>
      <c r="AH256" s="64"/>
    </row>
    <row r="257" spans="1:34" ht="12.75" customHeight="1" x14ac:dyDescent="0.2">
      <c r="A257" s="64"/>
      <c r="B257" s="64"/>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row>
    <row r="258" spans="1:34" ht="12.75" customHeight="1" x14ac:dyDescent="0.2">
      <c r="A258" s="64"/>
      <c r="B258" s="64"/>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row>
    <row r="259" spans="1:34" ht="12.75" customHeight="1" x14ac:dyDescent="0.2">
      <c r="A259" s="64"/>
      <c r="B259" s="64"/>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c r="AE259" s="64"/>
      <c r="AF259" s="64"/>
      <c r="AG259" s="64"/>
      <c r="AH259" s="64"/>
    </row>
    <row r="260" spans="1:34" ht="12.75" customHeight="1" x14ac:dyDescent="0.2">
      <c r="A260" s="64"/>
      <c r="B260" s="64"/>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c r="AA260" s="64"/>
      <c r="AB260" s="64"/>
      <c r="AC260" s="64"/>
      <c r="AD260" s="64"/>
      <c r="AE260" s="64"/>
      <c r="AF260" s="64"/>
      <c r="AG260" s="64"/>
      <c r="AH260" s="64"/>
    </row>
    <row r="261" spans="1:34" ht="12.75" customHeight="1" x14ac:dyDescent="0.2">
      <c r="A261" s="64"/>
      <c r="B261" s="64"/>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c r="AA261" s="64"/>
      <c r="AB261" s="64"/>
      <c r="AC261" s="64"/>
      <c r="AD261" s="64"/>
      <c r="AE261" s="64"/>
      <c r="AF261" s="64"/>
      <c r="AG261" s="64"/>
      <c r="AH261" s="64"/>
    </row>
    <row r="262" spans="1:34" ht="12.75" customHeight="1" x14ac:dyDescent="0.2">
      <c r="A262" s="64"/>
      <c r="B262" s="64"/>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c r="AE262" s="64"/>
      <c r="AF262" s="64"/>
      <c r="AG262" s="64"/>
      <c r="AH262" s="64"/>
    </row>
    <row r="263" spans="1:34" ht="12.75" customHeight="1" x14ac:dyDescent="0.2">
      <c r="A263" s="64"/>
      <c r="B263" s="64"/>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c r="AA263" s="64"/>
      <c r="AB263" s="64"/>
      <c r="AC263" s="64"/>
      <c r="AD263" s="64"/>
      <c r="AE263" s="64"/>
      <c r="AF263" s="64"/>
      <c r="AG263" s="64"/>
      <c r="AH263" s="64"/>
    </row>
    <row r="264" spans="1:34" ht="12.75" customHeight="1" x14ac:dyDescent="0.2">
      <c r="A264" s="64"/>
      <c r="B264" s="64"/>
      <c r="C264" s="64"/>
      <c r="D264" s="64"/>
      <c r="E264" s="64"/>
      <c r="F264" s="64"/>
      <c r="G264" s="64"/>
      <c r="H264" s="64"/>
      <c r="I264" s="64"/>
      <c r="J264" s="64"/>
      <c r="K264" s="64"/>
      <c r="L264" s="64"/>
      <c r="M264" s="64"/>
      <c r="N264" s="64"/>
      <c r="O264" s="64"/>
      <c r="P264" s="64"/>
      <c r="Q264" s="64"/>
      <c r="R264" s="64"/>
      <c r="S264" s="64"/>
      <c r="T264" s="64"/>
      <c r="U264" s="64"/>
      <c r="V264" s="64"/>
      <c r="W264" s="64"/>
      <c r="X264" s="64"/>
      <c r="Y264" s="64"/>
      <c r="Z264" s="64"/>
      <c r="AA264" s="64"/>
      <c r="AB264" s="64"/>
      <c r="AC264" s="64"/>
      <c r="AD264" s="64"/>
      <c r="AE264" s="64"/>
      <c r="AF264" s="64"/>
      <c r="AG264" s="64"/>
      <c r="AH264" s="64"/>
    </row>
    <row r="265" spans="1:34" ht="12.75" customHeight="1" x14ac:dyDescent="0.2">
      <c r="A265" s="64"/>
      <c r="B265" s="64"/>
      <c r="C265" s="64"/>
      <c r="D265" s="64"/>
      <c r="E265" s="64"/>
      <c r="F265" s="64"/>
      <c r="G265" s="64"/>
      <c r="H265" s="64"/>
      <c r="I265" s="64"/>
      <c r="J265" s="64"/>
      <c r="K265" s="64"/>
      <c r="L265" s="64"/>
      <c r="M265" s="64"/>
      <c r="N265" s="64"/>
      <c r="O265" s="64"/>
      <c r="P265" s="64"/>
      <c r="Q265" s="64"/>
      <c r="R265" s="64"/>
      <c r="S265" s="64"/>
      <c r="T265" s="64"/>
      <c r="U265" s="64"/>
      <c r="V265" s="64"/>
      <c r="W265" s="64"/>
      <c r="X265" s="64"/>
      <c r="Y265" s="64"/>
      <c r="Z265" s="64"/>
      <c r="AA265" s="64"/>
      <c r="AB265" s="64"/>
      <c r="AC265" s="64"/>
      <c r="AD265" s="64"/>
      <c r="AE265" s="64"/>
      <c r="AF265" s="64"/>
      <c r="AG265" s="64"/>
      <c r="AH265" s="64"/>
    </row>
    <row r="266" spans="1:34" ht="12.75" customHeight="1" x14ac:dyDescent="0.2">
      <c r="A266" s="64"/>
      <c r="B266" s="64"/>
      <c r="C266" s="64"/>
      <c r="D266" s="64"/>
      <c r="E266" s="64"/>
      <c r="F266" s="64"/>
      <c r="G266" s="64"/>
      <c r="H266" s="64"/>
      <c r="I266" s="64"/>
      <c r="J266" s="64"/>
      <c r="K266" s="64"/>
      <c r="L266" s="64"/>
      <c r="M266" s="64"/>
      <c r="N266" s="64"/>
      <c r="O266" s="64"/>
      <c r="P266" s="64"/>
      <c r="Q266" s="64"/>
      <c r="R266" s="64"/>
      <c r="S266" s="64"/>
      <c r="T266" s="64"/>
      <c r="U266" s="64"/>
      <c r="V266" s="64"/>
      <c r="W266" s="64"/>
      <c r="X266" s="64"/>
      <c r="Y266" s="64"/>
      <c r="Z266" s="64"/>
      <c r="AA266" s="64"/>
      <c r="AB266" s="64"/>
      <c r="AC266" s="64"/>
      <c r="AD266" s="64"/>
      <c r="AE266" s="64"/>
      <c r="AF266" s="64"/>
      <c r="AG266" s="64"/>
      <c r="AH266" s="64"/>
    </row>
    <row r="267" spans="1:34" ht="12.75" customHeight="1" x14ac:dyDescent="0.2">
      <c r="A267" s="64"/>
      <c r="B267" s="64"/>
      <c r="C267" s="64"/>
      <c r="D267" s="64"/>
      <c r="E267" s="64"/>
      <c r="F267" s="64"/>
      <c r="G267" s="64"/>
      <c r="H267" s="64"/>
      <c r="I267" s="64"/>
      <c r="J267" s="64"/>
      <c r="K267" s="64"/>
      <c r="L267" s="64"/>
      <c r="M267" s="64"/>
      <c r="N267" s="64"/>
      <c r="O267" s="64"/>
      <c r="P267" s="64"/>
      <c r="Q267" s="64"/>
      <c r="R267" s="64"/>
      <c r="S267" s="64"/>
      <c r="T267" s="64"/>
      <c r="U267" s="64"/>
      <c r="V267" s="64"/>
      <c r="W267" s="64"/>
      <c r="X267" s="64"/>
      <c r="Y267" s="64"/>
      <c r="Z267" s="64"/>
      <c r="AA267" s="64"/>
      <c r="AB267" s="64"/>
      <c r="AC267" s="64"/>
      <c r="AD267" s="64"/>
      <c r="AE267" s="64"/>
      <c r="AF267" s="64"/>
      <c r="AG267" s="64"/>
      <c r="AH267" s="64"/>
    </row>
    <row r="268" spans="1:34" ht="12.75" customHeight="1" x14ac:dyDescent="0.2">
      <c r="A268" s="64"/>
      <c r="B268" s="64"/>
      <c r="C268" s="64"/>
      <c r="D268" s="64"/>
      <c r="E268" s="64"/>
      <c r="F268" s="64"/>
      <c r="G268" s="64"/>
      <c r="H268" s="64"/>
      <c r="I268" s="64"/>
      <c r="J268" s="64"/>
      <c r="K268" s="64"/>
      <c r="L268" s="64"/>
      <c r="M268" s="64"/>
      <c r="N268" s="64"/>
      <c r="O268" s="64"/>
      <c r="P268" s="64"/>
      <c r="Q268" s="64"/>
      <c r="R268" s="64"/>
      <c r="S268" s="64"/>
      <c r="T268" s="64"/>
      <c r="U268" s="64"/>
      <c r="V268" s="64"/>
      <c r="W268" s="64"/>
      <c r="X268" s="64"/>
      <c r="Y268" s="64"/>
      <c r="Z268" s="64"/>
      <c r="AA268" s="64"/>
      <c r="AB268" s="64"/>
      <c r="AC268" s="64"/>
      <c r="AD268" s="64"/>
      <c r="AE268" s="64"/>
      <c r="AF268" s="64"/>
      <c r="AG268" s="64"/>
      <c r="AH268" s="64"/>
    </row>
    <row r="269" spans="1:34" ht="12.75" customHeight="1" x14ac:dyDescent="0.2">
      <c r="A269" s="64"/>
      <c r="B269" s="64"/>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c r="AH269" s="64"/>
    </row>
    <row r="270" spans="1:34" ht="12.75" customHeight="1" x14ac:dyDescent="0.2">
      <c r="A270" s="64"/>
      <c r="B270" s="64"/>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c r="AA270" s="64"/>
      <c r="AB270" s="64"/>
      <c r="AC270" s="64"/>
      <c r="AD270" s="64"/>
      <c r="AE270" s="64"/>
      <c r="AF270" s="64"/>
      <c r="AG270" s="64"/>
      <c r="AH270" s="64"/>
    </row>
    <row r="271" spans="1:34" ht="12.75" customHeight="1" x14ac:dyDescent="0.2">
      <c r="A271" s="64"/>
      <c r="B271" s="64"/>
      <c r="C271" s="64"/>
      <c r="D271" s="64"/>
      <c r="E271" s="64"/>
      <c r="F271" s="64"/>
      <c r="G271" s="64"/>
      <c r="H271" s="64"/>
      <c r="I271" s="64"/>
      <c r="J271" s="64"/>
      <c r="K271" s="64"/>
      <c r="L271" s="64"/>
      <c r="M271" s="64"/>
      <c r="N271" s="64"/>
      <c r="O271" s="64"/>
      <c r="P271" s="64"/>
      <c r="Q271" s="64"/>
      <c r="R271" s="64"/>
      <c r="S271" s="64"/>
      <c r="T271" s="64"/>
      <c r="U271" s="64"/>
      <c r="V271" s="64"/>
      <c r="W271" s="64"/>
      <c r="X271" s="64"/>
      <c r="Y271" s="64"/>
      <c r="Z271" s="64"/>
      <c r="AA271" s="64"/>
      <c r="AB271" s="64"/>
      <c r="AC271" s="64"/>
      <c r="AD271" s="64"/>
      <c r="AE271" s="64"/>
      <c r="AF271" s="64"/>
      <c r="AG271" s="64"/>
      <c r="AH271" s="64"/>
    </row>
    <row r="272" spans="1:34" ht="12.75" customHeight="1" x14ac:dyDescent="0.2">
      <c r="A272" s="64"/>
      <c r="B272" s="64"/>
      <c r="C272" s="64"/>
      <c r="D272" s="64"/>
      <c r="E272" s="64"/>
      <c r="F272" s="64"/>
      <c r="G272" s="64"/>
      <c r="H272" s="64"/>
      <c r="I272" s="64"/>
      <c r="J272" s="64"/>
      <c r="K272" s="64"/>
      <c r="L272" s="64"/>
      <c r="M272" s="64"/>
      <c r="N272" s="64"/>
      <c r="O272" s="64"/>
      <c r="P272" s="64"/>
      <c r="Q272" s="64"/>
      <c r="R272" s="64"/>
      <c r="S272" s="64"/>
      <c r="T272" s="64"/>
      <c r="U272" s="64"/>
      <c r="V272" s="64"/>
      <c r="W272" s="64"/>
      <c r="X272" s="64"/>
      <c r="Y272" s="64"/>
      <c r="Z272" s="64"/>
      <c r="AA272" s="64"/>
      <c r="AB272" s="64"/>
      <c r="AC272" s="64"/>
      <c r="AD272" s="64"/>
      <c r="AE272" s="64"/>
      <c r="AF272" s="64"/>
      <c r="AG272" s="64"/>
      <c r="AH272" s="64"/>
    </row>
    <row r="273" spans="1:34" ht="12.75" customHeight="1" x14ac:dyDescent="0.2">
      <c r="A273" s="64"/>
      <c r="B273" s="64"/>
      <c r="C273" s="64"/>
      <c r="D273" s="64"/>
      <c r="E273" s="64"/>
      <c r="F273" s="64"/>
      <c r="G273" s="64"/>
      <c r="H273" s="64"/>
      <c r="I273" s="64"/>
      <c r="J273" s="64"/>
      <c r="K273" s="64"/>
      <c r="L273" s="64"/>
      <c r="M273" s="64"/>
      <c r="N273" s="64"/>
      <c r="O273" s="64"/>
      <c r="P273" s="64"/>
      <c r="Q273" s="64"/>
      <c r="R273" s="64"/>
      <c r="S273" s="64"/>
      <c r="T273" s="64"/>
      <c r="U273" s="64"/>
      <c r="V273" s="64"/>
      <c r="W273" s="64"/>
      <c r="X273" s="64"/>
      <c r="Y273" s="64"/>
      <c r="Z273" s="64"/>
      <c r="AA273" s="64"/>
      <c r="AB273" s="64"/>
      <c r="AC273" s="64"/>
      <c r="AD273" s="64"/>
      <c r="AE273" s="64"/>
      <c r="AF273" s="64"/>
      <c r="AG273" s="64"/>
      <c r="AH273" s="64"/>
    </row>
    <row r="274" spans="1:34" ht="12.75" customHeight="1" x14ac:dyDescent="0.2">
      <c r="A274" s="64"/>
      <c r="B274" s="64"/>
      <c r="C274" s="64"/>
      <c r="D274" s="64"/>
      <c r="E274" s="64"/>
      <c r="F274" s="64"/>
      <c r="G274" s="64"/>
      <c r="H274" s="64"/>
      <c r="I274" s="64"/>
      <c r="J274" s="64"/>
      <c r="K274" s="64"/>
      <c r="L274" s="64"/>
      <c r="M274" s="64"/>
      <c r="N274" s="64"/>
      <c r="O274" s="64"/>
      <c r="P274" s="64"/>
      <c r="Q274" s="64"/>
      <c r="R274" s="64"/>
      <c r="S274" s="64"/>
      <c r="T274" s="64"/>
      <c r="U274" s="64"/>
      <c r="V274" s="64"/>
      <c r="W274" s="64"/>
      <c r="X274" s="64"/>
      <c r="Y274" s="64"/>
      <c r="Z274" s="64"/>
      <c r="AA274" s="64"/>
      <c r="AB274" s="64"/>
      <c r="AC274" s="64"/>
      <c r="AD274" s="64"/>
      <c r="AE274" s="64"/>
      <c r="AF274" s="64"/>
      <c r="AG274" s="64"/>
      <c r="AH274" s="64"/>
    </row>
    <row r="275" spans="1:34" ht="12.75" customHeight="1" x14ac:dyDescent="0.2">
      <c r="A275" s="64"/>
      <c r="B275" s="64"/>
      <c r="C275" s="64"/>
      <c r="D275" s="64"/>
      <c r="E275" s="64"/>
      <c r="F275" s="64"/>
      <c r="G275" s="64"/>
      <c r="H275" s="64"/>
      <c r="I275" s="64"/>
      <c r="J275" s="64"/>
      <c r="K275" s="64"/>
      <c r="L275" s="64"/>
      <c r="M275" s="64"/>
      <c r="N275" s="64"/>
      <c r="O275" s="64"/>
      <c r="P275" s="64"/>
      <c r="Q275" s="64"/>
      <c r="R275" s="64"/>
      <c r="S275" s="64"/>
      <c r="T275" s="64"/>
      <c r="U275" s="64"/>
      <c r="V275" s="64"/>
      <c r="W275" s="64"/>
      <c r="X275" s="64"/>
      <c r="Y275" s="64"/>
      <c r="Z275" s="64"/>
      <c r="AA275" s="64"/>
      <c r="AB275" s="64"/>
      <c r="AC275" s="64"/>
      <c r="AD275" s="64"/>
      <c r="AE275" s="64"/>
      <c r="AF275" s="64"/>
      <c r="AG275" s="64"/>
      <c r="AH275" s="64"/>
    </row>
    <row r="276" spans="1:34" ht="12.75" customHeight="1" x14ac:dyDescent="0.2">
      <c r="A276" s="64"/>
      <c r="B276" s="64"/>
      <c r="C276" s="64"/>
      <c r="D276" s="64"/>
      <c r="E276" s="64"/>
      <c r="F276" s="64"/>
      <c r="G276" s="64"/>
      <c r="H276" s="64"/>
      <c r="I276" s="64"/>
      <c r="J276" s="64"/>
      <c r="K276" s="64"/>
      <c r="L276" s="64"/>
      <c r="M276" s="64"/>
      <c r="N276" s="64"/>
      <c r="O276" s="64"/>
      <c r="P276" s="64"/>
      <c r="Q276" s="64"/>
      <c r="R276" s="64"/>
      <c r="S276" s="64"/>
      <c r="T276" s="64"/>
      <c r="U276" s="64"/>
      <c r="V276" s="64"/>
      <c r="W276" s="64"/>
      <c r="X276" s="64"/>
      <c r="Y276" s="64"/>
      <c r="Z276" s="64"/>
      <c r="AA276" s="64"/>
      <c r="AB276" s="64"/>
      <c r="AC276" s="64"/>
      <c r="AD276" s="64"/>
      <c r="AE276" s="64"/>
      <c r="AF276" s="64"/>
      <c r="AG276" s="64"/>
      <c r="AH276" s="64"/>
    </row>
    <row r="277" spans="1:34" ht="12.75" customHeight="1" x14ac:dyDescent="0.2">
      <c r="A277" s="64"/>
      <c r="B277" s="64"/>
      <c r="C277" s="64"/>
      <c r="D277" s="64"/>
      <c r="E277" s="64"/>
      <c r="F277" s="64"/>
      <c r="G277" s="64"/>
      <c r="H277" s="64"/>
      <c r="I277" s="64"/>
      <c r="J277" s="64"/>
      <c r="K277" s="64"/>
      <c r="L277" s="64"/>
      <c r="M277" s="64"/>
      <c r="N277" s="64"/>
      <c r="O277" s="64"/>
      <c r="P277" s="64"/>
      <c r="Q277" s="64"/>
      <c r="R277" s="64"/>
      <c r="S277" s="64"/>
      <c r="T277" s="64"/>
      <c r="U277" s="64"/>
      <c r="V277" s="64"/>
      <c r="W277" s="64"/>
      <c r="X277" s="64"/>
      <c r="Y277" s="64"/>
      <c r="Z277" s="64"/>
      <c r="AA277" s="64"/>
      <c r="AB277" s="64"/>
      <c r="AC277" s="64"/>
      <c r="AD277" s="64"/>
      <c r="AE277" s="64"/>
      <c r="AF277" s="64"/>
      <c r="AG277" s="64"/>
      <c r="AH277" s="64"/>
    </row>
    <row r="278" spans="1:34" ht="12.75" customHeight="1" x14ac:dyDescent="0.2">
      <c r="A278" s="64"/>
      <c r="B278" s="64"/>
      <c r="C278" s="64"/>
      <c r="D278" s="64"/>
      <c r="E278" s="64"/>
      <c r="F278" s="64"/>
      <c r="G278" s="64"/>
      <c r="H278" s="64"/>
      <c r="I278" s="64"/>
      <c r="J278" s="64"/>
      <c r="K278" s="64"/>
      <c r="L278" s="64"/>
      <c r="M278" s="64"/>
      <c r="N278" s="64"/>
      <c r="O278" s="64"/>
      <c r="P278" s="64"/>
      <c r="Q278" s="64"/>
      <c r="R278" s="64"/>
      <c r="S278" s="64"/>
      <c r="T278" s="64"/>
      <c r="U278" s="64"/>
      <c r="V278" s="64"/>
      <c r="W278" s="64"/>
      <c r="X278" s="64"/>
      <c r="Y278" s="64"/>
      <c r="Z278" s="64"/>
      <c r="AA278" s="64"/>
      <c r="AB278" s="64"/>
      <c r="AC278" s="64"/>
      <c r="AD278" s="64"/>
      <c r="AE278" s="64"/>
      <c r="AF278" s="64"/>
      <c r="AG278" s="64"/>
      <c r="AH278" s="64"/>
    </row>
    <row r="279" spans="1:34" ht="12.75" customHeight="1" x14ac:dyDescent="0.2">
      <c r="A279" s="64"/>
      <c r="B279" s="64"/>
      <c r="C279" s="64"/>
      <c r="D279" s="64"/>
      <c r="E279" s="64"/>
      <c r="F279" s="64"/>
      <c r="G279" s="64"/>
      <c r="H279" s="64"/>
      <c r="I279" s="64"/>
      <c r="J279" s="64"/>
      <c r="K279" s="64"/>
      <c r="L279" s="64"/>
      <c r="M279" s="64"/>
      <c r="N279" s="64"/>
      <c r="O279" s="64"/>
      <c r="P279" s="64"/>
      <c r="Q279" s="64"/>
      <c r="R279" s="64"/>
      <c r="S279" s="64"/>
      <c r="T279" s="64"/>
      <c r="U279" s="64"/>
      <c r="V279" s="64"/>
      <c r="W279" s="64"/>
      <c r="X279" s="64"/>
      <c r="Y279" s="64"/>
      <c r="Z279" s="64"/>
      <c r="AA279" s="64"/>
      <c r="AB279" s="64"/>
      <c r="AC279" s="64"/>
      <c r="AD279" s="64"/>
      <c r="AE279" s="64"/>
      <c r="AF279" s="64"/>
      <c r="AG279" s="64"/>
      <c r="AH279" s="64"/>
    </row>
    <row r="280" spans="1:34" ht="12.75" customHeight="1" x14ac:dyDescent="0.2">
      <c r="A280" s="64"/>
      <c r="B280" s="64"/>
      <c r="C280" s="64"/>
      <c r="D280" s="64"/>
      <c r="E280" s="64"/>
      <c r="F280" s="64"/>
      <c r="G280" s="64"/>
      <c r="H280" s="64"/>
      <c r="I280" s="64"/>
      <c r="J280" s="64"/>
      <c r="K280" s="64"/>
      <c r="L280" s="64"/>
      <c r="M280" s="64"/>
      <c r="N280" s="64"/>
      <c r="O280" s="64"/>
      <c r="P280" s="64"/>
      <c r="Q280" s="64"/>
      <c r="R280" s="64"/>
      <c r="S280" s="64"/>
      <c r="T280" s="64"/>
      <c r="U280" s="64"/>
      <c r="V280" s="64"/>
      <c r="W280" s="64"/>
      <c r="X280" s="64"/>
      <c r="Y280" s="64"/>
      <c r="Z280" s="64"/>
      <c r="AA280" s="64"/>
      <c r="AB280" s="64"/>
      <c r="AC280" s="64"/>
      <c r="AD280" s="64"/>
      <c r="AE280" s="64"/>
      <c r="AF280" s="64"/>
      <c r="AG280" s="64"/>
      <c r="AH280" s="64"/>
    </row>
    <row r="281" spans="1:34" ht="12.75" customHeight="1" x14ac:dyDescent="0.2">
      <c r="A281" s="64"/>
      <c r="B281" s="64"/>
      <c r="C281" s="64"/>
      <c r="D281" s="64"/>
      <c r="E281" s="64"/>
      <c r="F281" s="64"/>
      <c r="G281" s="64"/>
      <c r="H281" s="64"/>
      <c r="I281" s="64"/>
      <c r="J281" s="64"/>
      <c r="K281" s="64"/>
      <c r="L281" s="64"/>
      <c r="M281" s="64"/>
      <c r="N281" s="64"/>
      <c r="O281" s="64"/>
      <c r="P281" s="64"/>
      <c r="Q281" s="64"/>
      <c r="R281" s="64"/>
      <c r="S281" s="64"/>
      <c r="T281" s="64"/>
      <c r="U281" s="64"/>
      <c r="V281" s="64"/>
      <c r="W281" s="64"/>
      <c r="X281" s="64"/>
      <c r="Y281" s="64"/>
      <c r="Z281" s="64"/>
      <c r="AA281" s="64"/>
      <c r="AB281" s="64"/>
      <c r="AC281" s="64"/>
      <c r="AD281" s="64"/>
      <c r="AE281" s="64"/>
      <c r="AF281" s="64"/>
      <c r="AG281" s="64"/>
      <c r="AH281" s="64"/>
    </row>
    <row r="282" spans="1:34" ht="12.75" customHeight="1" x14ac:dyDescent="0.2">
      <c r="A282" s="64"/>
      <c r="B282" s="64"/>
      <c r="C282" s="64"/>
      <c r="D282" s="64"/>
      <c r="E282" s="64"/>
      <c r="F282" s="64"/>
      <c r="G282" s="64"/>
      <c r="H282" s="64"/>
      <c r="I282" s="64"/>
      <c r="J282" s="64"/>
      <c r="K282" s="64"/>
      <c r="L282" s="64"/>
      <c r="M282" s="64"/>
      <c r="N282" s="64"/>
      <c r="O282" s="64"/>
      <c r="P282" s="64"/>
      <c r="Q282" s="64"/>
      <c r="R282" s="64"/>
      <c r="S282" s="64"/>
      <c r="T282" s="64"/>
      <c r="U282" s="64"/>
      <c r="V282" s="64"/>
      <c r="W282" s="64"/>
      <c r="X282" s="64"/>
      <c r="Y282" s="64"/>
      <c r="Z282" s="64"/>
      <c r="AA282" s="64"/>
      <c r="AB282" s="64"/>
      <c r="AC282" s="64"/>
      <c r="AD282" s="64"/>
      <c r="AE282" s="64"/>
      <c r="AF282" s="64"/>
      <c r="AG282" s="64"/>
      <c r="AH282" s="64"/>
    </row>
    <row r="283" spans="1:34" ht="12.75" customHeight="1" x14ac:dyDescent="0.2">
      <c r="A283" s="64"/>
      <c r="B283" s="64"/>
      <c r="C283" s="64"/>
      <c r="D283" s="64"/>
      <c r="E283" s="64"/>
      <c r="F283" s="64"/>
      <c r="G283" s="64"/>
      <c r="H283" s="64"/>
      <c r="I283" s="64"/>
      <c r="J283" s="64"/>
      <c r="K283" s="64"/>
      <c r="L283" s="64"/>
      <c r="M283" s="64"/>
      <c r="N283" s="64"/>
      <c r="O283" s="64"/>
      <c r="P283" s="64"/>
      <c r="Q283" s="64"/>
      <c r="R283" s="64"/>
      <c r="S283" s="64"/>
      <c r="T283" s="64"/>
      <c r="U283" s="64"/>
      <c r="V283" s="64"/>
      <c r="W283" s="64"/>
      <c r="X283" s="64"/>
      <c r="Y283" s="64"/>
      <c r="Z283" s="64"/>
      <c r="AA283" s="64"/>
      <c r="AB283" s="64"/>
      <c r="AC283" s="64"/>
      <c r="AD283" s="64"/>
      <c r="AE283" s="64"/>
      <c r="AF283" s="64"/>
      <c r="AG283" s="64"/>
      <c r="AH283" s="64"/>
    </row>
    <row r="284" spans="1:34" ht="12.75" customHeight="1" x14ac:dyDescent="0.2">
      <c r="A284" s="64"/>
      <c r="B284" s="64"/>
      <c r="C284" s="64"/>
      <c r="D284" s="64"/>
      <c r="E284" s="64"/>
      <c r="F284" s="64"/>
      <c r="G284" s="64"/>
      <c r="H284" s="64"/>
      <c r="I284" s="64"/>
      <c r="J284" s="64"/>
      <c r="K284" s="64"/>
      <c r="L284" s="64"/>
      <c r="M284" s="64"/>
      <c r="N284" s="64"/>
      <c r="O284" s="64"/>
      <c r="P284" s="64"/>
      <c r="Q284" s="64"/>
      <c r="R284" s="64"/>
      <c r="S284" s="64"/>
      <c r="T284" s="64"/>
      <c r="U284" s="64"/>
      <c r="V284" s="64"/>
      <c r="W284" s="64"/>
      <c r="X284" s="64"/>
      <c r="Y284" s="64"/>
      <c r="Z284" s="64"/>
      <c r="AA284" s="64"/>
      <c r="AB284" s="64"/>
      <c r="AC284" s="64"/>
      <c r="AD284" s="64"/>
      <c r="AE284" s="64"/>
      <c r="AF284" s="64"/>
      <c r="AG284" s="64"/>
      <c r="AH284" s="64"/>
    </row>
    <row r="285" spans="1:34" ht="12.75" customHeight="1" x14ac:dyDescent="0.2">
      <c r="A285" s="64"/>
      <c r="B285" s="64"/>
      <c r="C285" s="64"/>
      <c r="D285" s="64"/>
      <c r="E285" s="64"/>
      <c r="F285" s="64"/>
      <c r="G285" s="64"/>
      <c r="H285" s="64"/>
      <c r="I285" s="64"/>
      <c r="J285" s="64"/>
      <c r="K285" s="64"/>
      <c r="L285" s="64"/>
      <c r="M285" s="64"/>
      <c r="N285" s="64"/>
      <c r="O285" s="64"/>
      <c r="P285" s="64"/>
      <c r="Q285" s="64"/>
      <c r="R285" s="64"/>
      <c r="S285" s="64"/>
      <c r="T285" s="64"/>
      <c r="U285" s="64"/>
      <c r="V285" s="64"/>
      <c r="W285" s="64"/>
      <c r="X285" s="64"/>
      <c r="Y285" s="64"/>
      <c r="Z285" s="64"/>
      <c r="AA285" s="64"/>
      <c r="AB285" s="64"/>
      <c r="AC285" s="64"/>
      <c r="AD285" s="64"/>
      <c r="AE285" s="64"/>
      <c r="AF285" s="64"/>
      <c r="AG285" s="64"/>
      <c r="AH285" s="64"/>
    </row>
    <row r="286" spans="1:34" ht="12.75" customHeight="1" x14ac:dyDescent="0.2">
      <c r="A286" s="64"/>
      <c r="B286" s="64"/>
      <c r="C286" s="64"/>
      <c r="D286" s="64"/>
      <c r="E286" s="64"/>
      <c r="F286" s="64"/>
      <c r="G286" s="64"/>
      <c r="H286" s="64"/>
      <c r="I286" s="64"/>
      <c r="J286" s="64"/>
      <c r="K286" s="64"/>
      <c r="L286" s="64"/>
      <c r="M286" s="64"/>
      <c r="N286" s="64"/>
      <c r="O286" s="64"/>
      <c r="P286" s="64"/>
      <c r="Q286" s="64"/>
      <c r="R286" s="64"/>
      <c r="S286" s="64"/>
      <c r="T286" s="64"/>
      <c r="U286" s="64"/>
      <c r="V286" s="64"/>
      <c r="W286" s="64"/>
      <c r="X286" s="64"/>
      <c r="Y286" s="64"/>
      <c r="Z286" s="64"/>
      <c r="AA286" s="64"/>
      <c r="AB286" s="64"/>
      <c r="AC286" s="64"/>
      <c r="AD286" s="64"/>
      <c r="AE286" s="64"/>
      <c r="AF286" s="64"/>
      <c r="AG286" s="64"/>
      <c r="AH286" s="64"/>
    </row>
    <row r="287" spans="1:34" ht="12.75" customHeight="1" x14ac:dyDescent="0.2">
      <c r="A287" s="64"/>
      <c r="B287" s="64"/>
      <c r="C287" s="64"/>
      <c r="D287" s="64"/>
      <c r="E287" s="64"/>
      <c r="F287" s="64"/>
      <c r="G287" s="64"/>
      <c r="H287" s="64"/>
      <c r="I287" s="64"/>
      <c r="J287" s="64"/>
      <c r="K287" s="64"/>
      <c r="L287" s="64"/>
      <c r="M287" s="64"/>
      <c r="N287" s="64"/>
      <c r="O287" s="64"/>
      <c r="P287" s="64"/>
      <c r="Q287" s="64"/>
      <c r="R287" s="64"/>
      <c r="S287" s="64"/>
      <c r="T287" s="64"/>
      <c r="U287" s="64"/>
      <c r="V287" s="64"/>
      <c r="W287" s="64"/>
      <c r="X287" s="64"/>
      <c r="Y287" s="64"/>
      <c r="Z287" s="64"/>
      <c r="AA287" s="64"/>
      <c r="AB287" s="64"/>
      <c r="AC287" s="64"/>
      <c r="AD287" s="64"/>
      <c r="AE287" s="64"/>
      <c r="AF287" s="64"/>
      <c r="AG287" s="64"/>
      <c r="AH287" s="64"/>
    </row>
    <row r="288" spans="1:34" ht="12.75" customHeight="1" x14ac:dyDescent="0.2">
      <c r="A288" s="64"/>
      <c r="B288" s="64"/>
      <c r="C288" s="64"/>
      <c r="D288" s="64"/>
      <c r="E288" s="64"/>
      <c r="F288" s="64"/>
      <c r="G288" s="64"/>
      <c r="H288" s="64"/>
      <c r="I288" s="64"/>
      <c r="J288" s="64"/>
      <c r="K288" s="64"/>
      <c r="L288" s="64"/>
      <c r="M288" s="64"/>
      <c r="N288" s="64"/>
      <c r="O288" s="64"/>
      <c r="P288" s="64"/>
      <c r="Q288" s="64"/>
      <c r="R288" s="64"/>
      <c r="S288" s="64"/>
      <c r="T288" s="64"/>
      <c r="U288" s="64"/>
      <c r="V288" s="64"/>
      <c r="W288" s="64"/>
      <c r="X288" s="64"/>
      <c r="Y288" s="64"/>
      <c r="Z288" s="64"/>
      <c r="AA288" s="64"/>
      <c r="AB288" s="64"/>
      <c r="AC288" s="64"/>
      <c r="AD288" s="64"/>
      <c r="AE288" s="64"/>
      <c r="AF288" s="64"/>
      <c r="AG288" s="64"/>
      <c r="AH288" s="64"/>
    </row>
    <row r="289" spans="1:34" ht="12.75" customHeight="1" x14ac:dyDescent="0.2">
      <c r="A289" s="64"/>
      <c r="B289" s="64"/>
      <c r="C289" s="64"/>
      <c r="D289" s="64"/>
      <c r="E289" s="64"/>
      <c r="F289" s="64"/>
      <c r="G289" s="64"/>
      <c r="H289" s="64"/>
      <c r="I289" s="64"/>
      <c r="J289" s="64"/>
      <c r="K289" s="64"/>
      <c r="L289" s="64"/>
      <c r="M289" s="64"/>
      <c r="N289" s="64"/>
      <c r="O289" s="64"/>
      <c r="P289" s="64"/>
      <c r="Q289" s="64"/>
      <c r="R289" s="64"/>
      <c r="S289" s="64"/>
      <c r="T289" s="64"/>
      <c r="U289" s="64"/>
      <c r="V289" s="64"/>
      <c r="W289" s="64"/>
      <c r="X289" s="64"/>
      <c r="Y289" s="64"/>
      <c r="Z289" s="64"/>
      <c r="AA289" s="64"/>
      <c r="AB289" s="64"/>
      <c r="AC289" s="64"/>
      <c r="AD289" s="64"/>
      <c r="AE289" s="64"/>
      <c r="AF289" s="64"/>
      <c r="AG289" s="64"/>
      <c r="AH289" s="64"/>
    </row>
    <row r="290" spans="1:34" ht="12.75" customHeight="1" x14ac:dyDescent="0.2">
      <c r="A290" s="64"/>
      <c r="B290" s="64"/>
      <c r="C290" s="64"/>
      <c r="D290" s="64"/>
      <c r="E290" s="64"/>
      <c r="F290" s="64"/>
      <c r="G290" s="64"/>
      <c r="H290" s="64"/>
      <c r="I290" s="64"/>
      <c r="J290" s="64"/>
      <c r="K290" s="64"/>
      <c r="L290" s="64"/>
      <c r="M290" s="64"/>
      <c r="N290" s="64"/>
      <c r="O290" s="64"/>
      <c r="P290" s="64"/>
      <c r="Q290" s="64"/>
      <c r="R290" s="64"/>
      <c r="S290" s="64"/>
      <c r="T290" s="64"/>
      <c r="U290" s="64"/>
      <c r="V290" s="64"/>
      <c r="W290" s="64"/>
      <c r="X290" s="64"/>
      <c r="Y290" s="64"/>
      <c r="Z290" s="64"/>
      <c r="AA290" s="64"/>
      <c r="AB290" s="64"/>
      <c r="AC290" s="64"/>
      <c r="AD290" s="64"/>
      <c r="AE290" s="64"/>
      <c r="AF290" s="64"/>
      <c r="AG290" s="64"/>
      <c r="AH290" s="64"/>
    </row>
    <row r="291" spans="1:34" ht="12.75" customHeight="1" x14ac:dyDescent="0.2">
      <c r="A291" s="64"/>
      <c r="B291" s="64"/>
      <c r="C291" s="64"/>
      <c r="D291" s="64"/>
      <c r="E291" s="64"/>
      <c r="F291" s="64"/>
      <c r="G291" s="64"/>
      <c r="H291" s="64"/>
      <c r="I291" s="64"/>
      <c r="J291" s="64"/>
      <c r="K291" s="64"/>
      <c r="L291" s="64"/>
      <c r="M291" s="64"/>
      <c r="N291" s="64"/>
      <c r="O291" s="64"/>
      <c r="P291" s="64"/>
      <c r="Q291" s="64"/>
      <c r="R291" s="64"/>
      <c r="S291" s="64"/>
      <c r="T291" s="64"/>
      <c r="U291" s="64"/>
      <c r="V291" s="64"/>
      <c r="W291" s="64"/>
      <c r="X291" s="64"/>
      <c r="Y291" s="64"/>
      <c r="Z291" s="64"/>
      <c r="AA291" s="64"/>
      <c r="AB291" s="64"/>
      <c r="AC291" s="64"/>
      <c r="AD291" s="64"/>
      <c r="AE291" s="64"/>
      <c r="AF291" s="64"/>
      <c r="AG291" s="64"/>
      <c r="AH291" s="64"/>
    </row>
    <row r="292" spans="1:34" ht="12.75" customHeight="1" x14ac:dyDescent="0.2">
      <c r="A292" s="64"/>
      <c r="B292" s="64"/>
      <c r="C292" s="64"/>
      <c r="D292" s="64"/>
      <c r="E292" s="64"/>
      <c r="F292" s="64"/>
      <c r="G292" s="64"/>
      <c r="H292" s="64"/>
      <c r="I292" s="64"/>
      <c r="J292" s="64"/>
      <c r="K292" s="64"/>
      <c r="L292" s="64"/>
      <c r="M292" s="64"/>
      <c r="N292" s="64"/>
      <c r="O292" s="64"/>
      <c r="P292" s="64"/>
      <c r="Q292" s="64"/>
      <c r="R292" s="64"/>
      <c r="S292" s="64"/>
      <c r="T292" s="64"/>
      <c r="U292" s="64"/>
      <c r="V292" s="64"/>
      <c r="W292" s="64"/>
      <c r="X292" s="64"/>
      <c r="Y292" s="64"/>
      <c r="Z292" s="64"/>
      <c r="AA292" s="64"/>
      <c r="AB292" s="64"/>
      <c r="AC292" s="64"/>
      <c r="AD292" s="64"/>
      <c r="AE292" s="64"/>
      <c r="AF292" s="64"/>
      <c r="AG292" s="64"/>
      <c r="AH292" s="64"/>
    </row>
    <row r="293" spans="1:34" ht="12.75" customHeight="1" x14ac:dyDescent="0.2">
      <c r="A293" s="64"/>
      <c r="B293" s="64"/>
      <c r="C293" s="64"/>
      <c r="D293" s="64"/>
      <c r="E293" s="64"/>
      <c r="F293" s="64"/>
      <c r="G293" s="64"/>
      <c r="H293" s="64"/>
      <c r="I293" s="64"/>
      <c r="J293" s="64"/>
      <c r="K293" s="64"/>
      <c r="L293" s="64"/>
      <c r="M293" s="64"/>
      <c r="N293" s="64"/>
      <c r="O293" s="64"/>
      <c r="P293" s="64"/>
      <c r="Q293" s="64"/>
      <c r="R293" s="64"/>
      <c r="S293" s="64"/>
      <c r="T293" s="64"/>
      <c r="U293" s="64"/>
      <c r="V293" s="64"/>
      <c r="W293" s="64"/>
      <c r="X293" s="64"/>
      <c r="Y293" s="64"/>
      <c r="Z293" s="64"/>
      <c r="AA293" s="64"/>
      <c r="AB293" s="64"/>
      <c r="AC293" s="64"/>
      <c r="AD293" s="64"/>
      <c r="AE293" s="64"/>
      <c r="AF293" s="64"/>
      <c r="AG293" s="64"/>
      <c r="AH293" s="64"/>
    </row>
    <row r="294" spans="1:34" ht="12.75" customHeight="1" x14ac:dyDescent="0.2">
      <c r="A294" s="64"/>
      <c r="B294" s="64"/>
      <c r="C294" s="64"/>
      <c r="D294" s="64"/>
      <c r="E294" s="64"/>
      <c r="F294" s="64"/>
      <c r="G294" s="64"/>
      <c r="H294" s="64"/>
      <c r="I294" s="64"/>
      <c r="J294" s="64"/>
      <c r="K294" s="64"/>
      <c r="L294" s="64"/>
      <c r="M294" s="64"/>
      <c r="N294" s="64"/>
      <c r="O294" s="64"/>
      <c r="P294" s="64"/>
      <c r="Q294" s="64"/>
      <c r="R294" s="64"/>
      <c r="S294" s="64"/>
      <c r="T294" s="64"/>
      <c r="U294" s="64"/>
      <c r="V294" s="64"/>
      <c r="W294" s="64"/>
      <c r="X294" s="64"/>
      <c r="Y294" s="64"/>
      <c r="Z294" s="64"/>
      <c r="AA294" s="64"/>
      <c r="AB294" s="64"/>
      <c r="AC294" s="64"/>
      <c r="AD294" s="64"/>
      <c r="AE294" s="64"/>
      <c r="AF294" s="64"/>
      <c r="AG294" s="64"/>
      <c r="AH294" s="64"/>
    </row>
    <row r="295" spans="1:34" ht="12.75" customHeight="1" x14ac:dyDescent="0.2">
      <c r="A295" s="64"/>
      <c r="B295" s="64"/>
      <c r="C295" s="64"/>
      <c r="D295" s="64"/>
      <c r="E295" s="64"/>
      <c r="F295" s="64"/>
      <c r="G295" s="64"/>
      <c r="H295" s="64"/>
      <c r="I295" s="64"/>
      <c r="J295" s="64"/>
      <c r="K295" s="64"/>
      <c r="L295" s="64"/>
      <c r="M295" s="64"/>
      <c r="N295" s="64"/>
      <c r="O295" s="64"/>
      <c r="P295" s="64"/>
      <c r="Q295" s="64"/>
      <c r="R295" s="64"/>
      <c r="S295" s="64"/>
      <c r="T295" s="64"/>
      <c r="U295" s="64"/>
      <c r="V295" s="64"/>
      <c r="W295" s="64"/>
      <c r="X295" s="64"/>
      <c r="Y295" s="64"/>
      <c r="Z295" s="64"/>
      <c r="AA295" s="64"/>
      <c r="AB295" s="64"/>
      <c r="AC295" s="64"/>
      <c r="AD295" s="64"/>
      <c r="AE295" s="64"/>
      <c r="AF295" s="64"/>
      <c r="AG295" s="64"/>
      <c r="AH295" s="64"/>
    </row>
    <row r="296" spans="1:34" ht="12.75" customHeight="1" x14ac:dyDescent="0.2">
      <c r="A296" s="64"/>
      <c r="B296" s="64"/>
      <c r="C296" s="64"/>
      <c r="D296" s="64"/>
      <c r="E296" s="64"/>
      <c r="F296" s="64"/>
      <c r="G296" s="64"/>
      <c r="H296" s="64"/>
      <c r="I296" s="64"/>
      <c r="J296" s="64"/>
      <c r="K296" s="64"/>
      <c r="L296" s="64"/>
      <c r="M296" s="64"/>
      <c r="N296" s="64"/>
      <c r="O296" s="64"/>
      <c r="P296" s="64"/>
      <c r="Q296" s="64"/>
      <c r="R296" s="64"/>
      <c r="S296" s="64"/>
      <c r="T296" s="64"/>
      <c r="U296" s="64"/>
      <c r="V296" s="64"/>
      <c r="W296" s="64"/>
      <c r="X296" s="64"/>
      <c r="Y296" s="64"/>
      <c r="Z296" s="64"/>
      <c r="AA296" s="64"/>
      <c r="AB296" s="64"/>
      <c r="AC296" s="64"/>
      <c r="AD296" s="64"/>
      <c r="AE296" s="64"/>
      <c r="AF296" s="64"/>
      <c r="AG296" s="64"/>
      <c r="AH296" s="64"/>
    </row>
    <row r="297" spans="1:34" ht="12.75" customHeight="1" x14ac:dyDescent="0.2">
      <c r="A297" s="64"/>
      <c r="B297" s="64"/>
      <c r="C297" s="64"/>
      <c r="D297" s="64"/>
      <c r="E297" s="64"/>
      <c r="F297" s="64"/>
      <c r="G297" s="64"/>
      <c r="H297" s="64"/>
      <c r="I297" s="64"/>
      <c r="J297" s="64"/>
      <c r="K297" s="64"/>
      <c r="L297" s="64"/>
      <c r="M297" s="64"/>
      <c r="N297" s="64"/>
      <c r="O297" s="64"/>
      <c r="P297" s="64"/>
      <c r="Q297" s="64"/>
      <c r="R297" s="64"/>
      <c r="S297" s="64"/>
      <c r="T297" s="64"/>
      <c r="U297" s="64"/>
      <c r="V297" s="64"/>
      <c r="W297" s="64"/>
      <c r="X297" s="64"/>
      <c r="Y297" s="64"/>
      <c r="Z297" s="64"/>
      <c r="AA297" s="64"/>
      <c r="AB297" s="64"/>
      <c r="AC297" s="64"/>
      <c r="AD297" s="64"/>
      <c r="AE297" s="64"/>
      <c r="AF297" s="64"/>
      <c r="AG297" s="64"/>
      <c r="AH297" s="64"/>
    </row>
    <row r="298" spans="1:34" ht="12.75" customHeight="1" x14ac:dyDescent="0.2">
      <c r="A298" s="64"/>
      <c r="B298" s="64"/>
      <c r="C298" s="64"/>
      <c r="D298" s="64"/>
      <c r="E298" s="64"/>
      <c r="F298" s="64"/>
      <c r="G298" s="64"/>
      <c r="H298" s="64"/>
      <c r="I298" s="64"/>
      <c r="J298" s="64"/>
      <c r="K298" s="64"/>
      <c r="L298" s="64"/>
      <c r="M298" s="64"/>
      <c r="N298" s="64"/>
      <c r="O298" s="64"/>
      <c r="P298" s="64"/>
      <c r="Q298" s="64"/>
      <c r="R298" s="64"/>
      <c r="S298" s="64"/>
      <c r="T298" s="64"/>
      <c r="U298" s="64"/>
      <c r="V298" s="64"/>
      <c r="W298" s="64"/>
      <c r="X298" s="64"/>
      <c r="Y298" s="64"/>
      <c r="Z298" s="64"/>
      <c r="AA298" s="64"/>
      <c r="AB298" s="64"/>
      <c r="AC298" s="64"/>
      <c r="AD298" s="64"/>
      <c r="AE298" s="64"/>
      <c r="AF298" s="64"/>
      <c r="AG298" s="64"/>
      <c r="AH298" s="64"/>
    </row>
    <row r="299" spans="1:34" ht="12.75" customHeight="1" x14ac:dyDescent="0.2">
      <c r="A299" s="64"/>
      <c r="B299" s="64"/>
      <c r="C299" s="64"/>
      <c r="D299" s="64"/>
      <c r="E299" s="64"/>
      <c r="F299" s="64"/>
      <c r="G299" s="64"/>
      <c r="H299" s="64"/>
      <c r="I299" s="64"/>
      <c r="J299" s="64"/>
      <c r="K299" s="64"/>
      <c r="L299" s="64"/>
      <c r="M299" s="64"/>
      <c r="N299" s="64"/>
      <c r="O299" s="64"/>
      <c r="P299" s="64"/>
      <c r="Q299" s="64"/>
      <c r="R299" s="64"/>
      <c r="S299" s="64"/>
      <c r="T299" s="64"/>
      <c r="U299" s="64"/>
      <c r="V299" s="64"/>
      <c r="W299" s="64"/>
      <c r="X299" s="64"/>
      <c r="Y299" s="64"/>
      <c r="Z299" s="64"/>
      <c r="AA299" s="64"/>
      <c r="AB299" s="64"/>
      <c r="AC299" s="64"/>
      <c r="AD299" s="64"/>
      <c r="AE299" s="64"/>
      <c r="AF299" s="64"/>
      <c r="AG299" s="64"/>
      <c r="AH299" s="64"/>
    </row>
    <row r="300" spans="1:34" ht="12.75" customHeight="1" x14ac:dyDescent="0.2">
      <c r="A300" s="64"/>
      <c r="B300" s="64"/>
      <c r="C300" s="64"/>
      <c r="D300" s="64"/>
      <c r="E300" s="64"/>
      <c r="F300" s="64"/>
      <c r="G300" s="64"/>
      <c r="H300" s="64"/>
      <c r="I300" s="64"/>
      <c r="J300" s="64"/>
      <c r="K300" s="64"/>
      <c r="L300" s="64"/>
      <c r="M300" s="64"/>
      <c r="N300" s="64"/>
      <c r="O300" s="64"/>
      <c r="P300" s="64"/>
      <c r="Q300" s="64"/>
      <c r="R300" s="64"/>
      <c r="S300" s="64"/>
      <c r="T300" s="64"/>
      <c r="U300" s="64"/>
      <c r="V300" s="64"/>
      <c r="W300" s="64"/>
      <c r="X300" s="64"/>
      <c r="Y300" s="64"/>
      <c r="Z300" s="64"/>
      <c r="AA300" s="64"/>
      <c r="AB300" s="64"/>
      <c r="AC300" s="64"/>
      <c r="AD300" s="64"/>
      <c r="AE300" s="64"/>
      <c r="AF300" s="64"/>
      <c r="AG300" s="64"/>
      <c r="AH300" s="64"/>
    </row>
    <row r="301" spans="1:34" ht="12.75" customHeight="1" x14ac:dyDescent="0.2">
      <c r="A301" s="64"/>
      <c r="B301" s="64"/>
      <c r="C301" s="64"/>
      <c r="D301" s="64"/>
      <c r="E301" s="64"/>
      <c r="F301" s="64"/>
      <c r="G301" s="64"/>
      <c r="H301" s="64"/>
      <c r="I301" s="64"/>
      <c r="J301" s="64"/>
      <c r="K301" s="64"/>
      <c r="L301" s="64"/>
      <c r="M301" s="64"/>
      <c r="N301" s="64"/>
      <c r="O301" s="64"/>
      <c r="P301" s="64"/>
      <c r="Q301" s="64"/>
      <c r="R301" s="64"/>
      <c r="S301" s="64"/>
      <c r="T301" s="64"/>
      <c r="U301" s="64"/>
      <c r="V301" s="64"/>
      <c r="W301" s="64"/>
      <c r="X301" s="64"/>
      <c r="Y301" s="64"/>
      <c r="Z301" s="64"/>
      <c r="AA301" s="64"/>
      <c r="AB301" s="64"/>
      <c r="AC301" s="64"/>
      <c r="AD301" s="64"/>
      <c r="AE301" s="64"/>
      <c r="AF301" s="64"/>
      <c r="AG301" s="64"/>
      <c r="AH301" s="64"/>
    </row>
    <row r="302" spans="1:34" ht="12.75" customHeight="1" x14ac:dyDescent="0.2">
      <c r="A302" s="64"/>
      <c r="B302" s="64"/>
      <c r="C302" s="64"/>
      <c r="D302" s="64"/>
      <c r="E302" s="64"/>
      <c r="F302" s="64"/>
      <c r="G302" s="64"/>
      <c r="H302" s="64"/>
      <c r="I302" s="64"/>
      <c r="J302" s="64"/>
      <c r="K302" s="64"/>
      <c r="L302" s="64"/>
      <c r="M302" s="64"/>
      <c r="N302" s="64"/>
      <c r="O302" s="64"/>
      <c r="P302" s="64"/>
      <c r="Q302" s="64"/>
      <c r="R302" s="64"/>
      <c r="S302" s="64"/>
      <c r="T302" s="64"/>
      <c r="U302" s="64"/>
      <c r="V302" s="64"/>
      <c r="W302" s="64"/>
      <c r="X302" s="64"/>
      <c r="Y302" s="64"/>
      <c r="Z302" s="64"/>
      <c r="AA302" s="64"/>
      <c r="AB302" s="64"/>
      <c r="AC302" s="64"/>
      <c r="AD302" s="64"/>
      <c r="AE302" s="64"/>
      <c r="AF302" s="64"/>
      <c r="AG302" s="64"/>
      <c r="AH302" s="64"/>
    </row>
    <row r="303" spans="1:34" ht="12.75" customHeight="1" x14ac:dyDescent="0.2">
      <c r="A303" s="64"/>
      <c r="B303" s="64"/>
      <c r="C303" s="64"/>
      <c r="D303" s="64"/>
      <c r="E303" s="64"/>
      <c r="F303" s="64"/>
      <c r="G303" s="64"/>
      <c r="H303" s="64"/>
      <c r="I303" s="64"/>
      <c r="J303" s="64"/>
      <c r="K303" s="64"/>
      <c r="L303" s="64"/>
      <c r="M303" s="64"/>
      <c r="N303" s="64"/>
      <c r="O303" s="64"/>
      <c r="P303" s="64"/>
      <c r="Q303" s="64"/>
      <c r="R303" s="64"/>
      <c r="S303" s="64"/>
      <c r="T303" s="64"/>
      <c r="U303" s="64"/>
      <c r="V303" s="64"/>
      <c r="W303" s="64"/>
      <c r="X303" s="64"/>
      <c r="Y303" s="64"/>
      <c r="Z303" s="64"/>
      <c r="AA303" s="64"/>
      <c r="AB303" s="64"/>
      <c r="AC303" s="64"/>
      <c r="AD303" s="64"/>
      <c r="AE303" s="64"/>
      <c r="AF303" s="64"/>
      <c r="AG303" s="64"/>
      <c r="AH303" s="64"/>
    </row>
    <row r="304" spans="1:34" ht="12.75" customHeight="1" x14ac:dyDescent="0.2">
      <c r="A304" s="64"/>
      <c r="B304" s="64"/>
      <c r="C304" s="64"/>
      <c r="D304" s="64"/>
      <c r="E304" s="64"/>
      <c r="F304" s="64"/>
      <c r="G304" s="64"/>
      <c r="H304" s="64"/>
      <c r="I304" s="64"/>
      <c r="J304" s="64"/>
      <c r="K304" s="64"/>
      <c r="L304" s="64"/>
      <c r="M304" s="64"/>
      <c r="N304" s="64"/>
      <c r="O304" s="64"/>
      <c r="P304" s="64"/>
      <c r="Q304" s="64"/>
      <c r="R304" s="64"/>
      <c r="S304" s="64"/>
      <c r="T304" s="64"/>
      <c r="U304" s="64"/>
      <c r="V304" s="64"/>
      <c r="W304" s="64"/>
      <c r="X304" s="64"/>
      <c r="Y304" s="64"/>
      <c r="Z304" s="64"/>
      <c r="AA304" s="64"/>
      <c r="AB304" s="64"/>
      <c r="AC304" s="64"/>
      <c r="AD304" s="64"/>
      <c r="AE304" s="64"/>
      <c r="AF304" s="64"/>
      <c r="AG304" s="64"/>
      <c r="AH304" s="64"/>
    </row>
    <row r="305" spans="1:34" ht="12.75" customHeight="1" x14ac:dyDescent="0.2">
      <c r="A305" s="64"/>
      <c r="B305" s="64"/>
      <c r="C305" s="64"/>
      <c r="D305" s="64"/>
      <c r="E305" s="64"/>
      <c r="F305" s="64"/>
      <c r="G305" s="64"/>
      <c r="H305" s="64"/>
      <c r="I305" s="64"/>
      <c r="J305" s="64"/>
      <c r="K305" s="64"/>
      <c r="L305" s="64"/>
      <c r="M305" s="64"/>
      <c r="N305" s="64"/>
      <c r="O305" s="64"/>
      <c r="P305" s="64"/>
      <c r="Q305" s="64"/>
      <c r="R305" s="64"/>
      <c r="S305" s="64"/>
      <c r="T305" s="64"/>
      <c r="U305" s="64"/>
      <c r="V305" s="64"/>
      <c r="W305" s="64"/>
      <c r="X305" s="64"/>
      <c r="Y305" s="64"/>
      <c r="Z305" s="64"/>
      <c r="AA305" s="64"/>
      <c r="AB305" s="64"/>
      <c r="AC305" s="64"/>
      <c r="AD305" s="64"/>
      <c r="AE305" s="64"/>
      <c r="AF305" s="64"/>
      <c r="AG305" s="64"/>
      <c r="AH305" s="64"/>
    </row>
    <row r="306" spans="1:34" ht="12.75" customHeight="1" x14ac:dyDescent="0.2">
      <c r="A306" s="64"/>
      <c r="B306" s="64"/>
      <c r="C306" s="64"/>
      <c r="D306" s="64"/>
      <c r="E306" s="64"/>
      <c r="F306" s="64"/>
      <c r="G306" s="64"/>
      <c r="H306" s="64"/>
      <c r="I306" s="64"/>
      <c r="J306" s="64"/>
      <c r="K306" s="64"/>
      <c r="L306" s="64"/>
      <c r="M306" s="64"/>
      <c r="N306" s="64"/>
      <c r="O306" s="64"/>
      <c r="P306" s="64"/>
      <c r="Q306" s="64"/>
      <c r="R306" s="64"/>
      <c r="S306" s="64"/>
      <c r="T306" s="64"/>
      <c r="U306" s="64"/>
      <c r="V306" s="64"/>
      <c r="W306" s="64"/>
      <c r="X306" s="64"/>
      <c r="Y306" s="64"/>
      <c r="Z306" s="64"/>
      <c r="AA306" s="64"/>
      <c r="AB306" s="64"/>
      <c r="AC306" s="64"/>
      <c r="AD306" s="64"/>
      <c r="AE306" s="64"/>
      <c r="AF306" s="64"/>
      <c r="AG306" s="64"/>
      <c r="AH306" s="64"/>
    </row>
    <row r="307" spans="1:34" ht="15.75" customHeight="1" x14ac:dyDescent="0.2">
      <c r="A307" s="64"/>
      <c r="B307" s="64"/>
      <c r="C307" s="64"/>
      <c r="D307" s="64"/>
      <c r="E307" s="64"/>
      <c r="F307" s="64"/>
      <c r="G307" s="64"/>
      <c r="H307" s="64"/>
      <c r="I307" s="64"/>
      <c r="J307" s="64"/>
      <c r="K307" s="64"/>
      <c r="L307" s="64"/>
      <c r="M307" s="64"/>
      <c r="N307" s="64"/>
      <c r="O307" s="64"/>
      <c r="P307" s="64"/>
      <c r="Q307" s="64"/>
      <c r="R307" s="64"/>
      <c r="S307" s="64"/>
      <c r="T307" s="64"/>
      <c r="U307" s="64"/>
      <c r="V307" s="64"/>
      <c r="W307" s="64"/>
      <c r="X307" s="64"/>
      <c r="Y307" s="64"/>
      <c r="Z307" s="64"/>
      <c r="AA307" s="64"/>
      <c r="AB307" s="64"/>
      <c r="AC307" s="64"/>
      <c r="AD307" s="64"/>
      <c r="AE307" s="64"/>
      <c r="AF307" s="64"/>
      <c r="AG307" s="64"/>
      <c r="AH307" s="64"/>
    </row>
    <row r="308" spans="1:34" ht="15.75" customHeight="1" x14ac:dyDescent="0.2">
      <c r="A308" s="64"/>
      <c r="B308" s="64"/>
      <c r="C308" s="64"/>
      <c r="D308" s="64"/>
      <c r="E308" s="64"/>
      <c r="F308" s="64"/>
      <c r="G308" s="64"/>
      <c r="H308" s="64"/>
      <c r="I308" s="64"/>
      <c r="J308" s="64"/>
      <c r="K308" s="64"/>
      <c r="L308" s="64"/>
      <c r="M308" s="64"/>
      <c r="N308" s="64"/>
      <c r="O308" s="64"/>
      <c r="P308" s="64"/>
      <c r="Q308" s="64"/>
      <c r="R308" s="64"/>
      <c r="S308" s="64"/>
      <c r="T308" s="64"/>
      <c r="U308" s="64"/>
      <c r="V308" s="64"/>
      <c r="W308" s="64"/>
      <c r="X308" s="64"/>
      <c r="Y308" s="64"/>
      <c r="Z308" s="64"/>
      <c r="AA308" s="64"/>
      <c r="AB308" s="64"/>
      <c r="AC308" s="64"/>
      <c r="AD308" s="64"/>
      <c r="AE308" s="64"/>
      <c r="AF308" s="64"/>
      <c r="AG308" s="64"/>
      <c r="AH308" s="64"/>
    </row>
    <row r="309" spans="1:34" ht="15.75" customHeight="1" x14ac:dyDescent="0.2"/>
    <row r="310" spans="1:34" ht="15.75" customHeight="1" x14ac:dyDescent="0.2"/>
    <row r="311" spans="1:34" ht="15.75" customHeight="1" x14ac:dyDescent="0.2"/>
    <row r="312" spans="1:34" ht="15.75" customHeight="1" x14ac:dyDescent="0.2"/>
    <row r="313" spans="1:34" ht="15.75" customHeight="1" x14ac:dyDescent="0.2"/>
    <row r="314" spans="1:34" ht="15.75" customHeight="1" x14ac:dyDescent="0.2"/>
    <row r="315" spans="1:34" ht="15.75" customHeight="1" x14ac:dyDescent="0.2"/>
    <row r="316" spans="1:34" ht="15.75" customHeight="1" x14ac:dyDescent="0.2"/>
    <row r="317" spans="1:34" ht="15.75" customHeight="1" x14ac:dyDescent="0.2"/>
    <row r="318" spans="1:34" ht="15.75" customHeight="1" x14ac:dyDescent="0.2"/>
    <row r="319" spans="1:34" ht="15.75" customHeight="1" x14ac:dyDescent="0.2"/>
    <row r="320" spans="1:34"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sheetData>
  <sheetProtection formatCells="0" formatColumns="0" formatRows="0" insertRows="0" insertHyperlinks="0" deleteRows="0" autoFilter="0" pivotTables="0"/>
  <mergeCells count="476">
    <mergeCell ref="P99:R99"/>
    <mergeCell ref="B91:M91"/>
    <mergeCell ref="N91:O91"/>
    <mergeCell ref="P91:R91"/>
    <mergeCell ref="G87:G88"/>
    <mergeCell ref="G89:G90"/>
    <mergeCell ref="O51:O54"/>
    <mergeCell ref="H69:H70"/>
    <mergeCell ref="O69:O70"/>
    <mergeCell ref="D69:D72"/>
    <mergeCell ref="P87:R88"/>
    <mergeCell ref="C84:K84"/>
    <mergeCell ref="L84:M84"/>
    <mergeCell ref="N84:O84"/>
    <mergeCell ref="P84:Q84"/>
    <mergeCell ref="B85:B86"/>
    <mergeCell ref="C85:C86"/>
    <mergeCell ref="D85:D86"/>
    <mergeCell ref="E85:E86"/>
    <mergeCell ref="F85:F86"/>
    <mergeCell ref="G85:G86"/>
    <mergeCell ref="H85:H86"/>
    <mergeCell ref="I85:O85"/>
    <mergeCell ref="P85:R86"/>
    <mergeCell ref="T87:T90"/>
    <mergeCell ref="A89:A90"/>
    <mergeCell ref="C89:C90"/>
    <mergeCell ref="D89:D90"/>
    <mergeCell ref="E89:E90"/>
    <mergeCell ref="F89:F90"/>
    <mergeCell ref="H89:H90"/>
    <mergeCell ref="O89:O90"/>
    <mergeCell ref="P89:R90"/>
    <mergeCell ref="A87:A88"/>
    <mergeCell ref="B87:B90"/>
    <mergeCell ref="C87:C88"/>
    <mergeCell ref="D87:D88"/>
    <mergeCell ref="E87:E88"/>
    <mergeCell ref="F87:F88"/>
    <mergeCell ref="H87:H88"/>
    <mergeCell ref="O87:O88"/>
    <mergeCell ref="T77:T82"/>
    <mergeCell ref="A81:A82"/>
    <mergeCell ref="C81:C82"/>
    <mergeCell ref="D81:D82"/>
    <mergeCell ref="E81:E82"/>
    <mergeCell ref="F81:F82"/>
    <mergeCell ref="G81:G82"/>
    <mergeCell ref="H81:H82"/>
    <mergeCell ref="O81:O82"/>
    <mergeCell ref="P81:R82"/>
    <mergeCell ref="A79:A80"/>
    <mergeCell ref="C79:C80"/>
    <mergeCell ref="D79:D80"/>
    <mergeCell ref="E79:E80"/>
    <mergeCell ref="F79:F80"/>
    <mergeCell ref="G79:G80"/>
    <mergeCell ref="H79:H80"/>
    <mergeCell ref="O79:O80"/>
    <mergeCell ref="P79:R80"/>
    <mergeCell ref="B63:B80"/>
    <mergeCell ref="B81:B82"/>
    <mergeCell ref="A69:A70"/>
    <mergeCell ref="C69:C72"/>
    <mergeCell ref="T73:T76"/>
    <mergeCell ref="N59:O59"/>
    <mergeCell ref="A57:A58"/>
    <mergeCell ref="C57:C58"/>
    <mergeCell ref="A77:A78"/>
    <mergeCell ref="C77:C78"/>
    <mergeCell ref="D77:D78"/>
    <mergeCell ref="E77:E78"/>
    <mergeCell ref="F77:F78"/>
    <mergeCell ref="G77:G78"/>
    <mergeCell ref="H77:H78"/>
    <mergeCell ref="O77:O78"/>
    <mergeCell ref="A71:A72"/>
    <mergeCell ref="H71:H72"/>
    <mergeCell ref="O71:O72"/>
    <mergeCell ref="E69:E72"/>
    <mergeCell ref="F69:F72"/>
    <mergeCell ref="G69:G72"/>
    <mergeCell ref="A75:A76"/>
    <mergeCell ref="C75:C76"/>
    <mergeCell ref="D75:D76"/>
    <mergeCell ref="E75:E76"/>
    <mergeCell ref="F75:F76"/>
    <mergeCell ref="G75:G76"/>
    <mergeCell ref="H75:H76"/>
    <mergeCell ref="A73:A74"/>
    <mergeCell ref="C73:C74"/>
    <mergeCell ref="D73:D74"/>
    <mergeCell ref="E73:E74"/>
    <mergeCell ref="F73:F74"/>
    <mergeCell ref="G73:G74"/>
    <mergeCell ref="H73:H74"/>
    <mergeCell ref="A67:A68"/>
    <mergeCell ref="A51:A52"/>
    <mergeCell ref="C51:C52"/>
    <mergeCell ref="D51:D52"/>
    <mergeCell ref="E51:E52"/>
    <mergeCell ref="F51:F52"/>
    <mergeCell ref="B59:M59"/>
    <mergeCell ref="C60:K60"/>
    <mergeCell ref="I51:I52"/>
    <mergeCell ref="I53:I54"/>
    <mergeCell ref="J51:J52"/>
    <mergeCell ref="K51:K52"/>
    <mergeCell ref="L51:L52"/>
    <mergeCell ref="A55:A56"/>
    <mergeCell ref="C55:C56"/>
    <mergeCell ref="D55:D56"/>
    <mergeCell ref="E55:E56"/>
    <mergeCell ref="P57:R58"/>
    <mergeCell ref="M51:M52"/>
    <mergeCell ref="N51:N52"/>
    <mergeCell ref="J53:J54"/>
    <mergeCell ref="K53:K54"/>
    <mergeCell ref="L53:L54"/>
    <mergeCell ref="M53:M54"/>
    <mergeCell ref="N53:N54"/>
    <mergeCell ref="P51:R54"/>
    <mergeCell ref="F55:F56"/>
    <mergeCell ref="H55:H56"/>
    <mergeCell ref="O55:O56"/>
    <mergeCell ref="P55:R56"/>
    <mergeCell ref="A53:A54"/>
    <mergeCell ref="C53:C54"/>
    <mergeCell ref="D53:D54"/>
    <mergeCell ref="E53:E54"/>
    <mergeCell ref="F53:F54"/>
    <mergeCell ref="B51:B54"/>
    <mergeCell ref="B55:B58"/>
    <mergeCell ref="G45:G58"/>
    <mergeCell ref="H45:H48"/>
    <mergeCell ref="H51:H54"/>
    <mergeCell ref="I45:I46"/>
    <mergeCell ref="J45:J46"/>
    <mergeCell ref="K45:K46"/>
    <mergeCell ref="L45:L46"/>
    <mergeCell ref="H57:H58"/>
    <mergeCell ref="O57:O58"/>
    <mergeCell ref="A49:A50"/>
    <mergeCell ref="C49:C50"/>
    <mergeCell ref="D49:D50"/>
    <mergeCell ref="E49:E50"/>
    <mergeCell ref="F49:F50"/>
    <mergeCell ref="H49:H50"/>
    <mergeCell ref="O49:O50"/>
    <mergeCell ref="P49:R50"/>
    <mergeCell ref="O45:O48"/>
    <mergeCell ref="A45:A46"/>
    <mergeCell ref="C45:C46"/>
    <mergeCell ref="D45:D46"/>
    <mergeCell ref="E45:E46"/>
    <mergeCell ref="F45:F46"/>
    <mergeCell ref="D47:D48"/>
    <mergeCell ref="E47:E48"/>
    <mergeCell ref="K47:K48"/>
    <mergeCell ref="L47:L48"/>
    <mergeCell ref="M47:M48"/>
    <mergeCell ref="N47:N48"/>
    <mergeCell ref="P45:R48"/>
    <mergeCell ref="A39:A40"/>
    <mergeCell ref="C39:C40"/>
    <mergeCell ref="D39:D40"/>
    <mergeCell ref="I47:I48"/>
    <mergeCell ref="J47:J48"/>
    <mergeCell ref="P43:R44"/>
    <mergeCell ref="B41:M41"/>
    <mergeCell ref="C35:C36"/>
    <mergeCell ref="D35:D36"/>
    <mergeCell ref="E35:E36"/>
    <mergeCell ref="F35:F36"/>
    <mergeCell ref="H35:H36"/>
    <mergeCell ref="P35:R36"/>
    <mergeCell ref="G43:G44"/>
    <mergeCell ref="H43:H44"/>
    <mergeCell ref="I43:N43"/>
    <mergeCell ref="E39:E40"/>
    <mergeCell ref="F39:F40"/>
    <mergeCell ref="H39:H40"/>
    <mergeCell ref="O39:O40"/>
    <mergeCell ref="B37:B40"/>
    <mergeCell ref="B45:B50"/>
    <mergeCell ref="M45:M46"/>
    <mergeCell ref="N45:N46"/>
    <mergeCell ref="T67:T72"/>
    <mergeCell ref="T45:T48"/>
    <mergeCell ref="A47:A48"/>
    <mergeCell ref="G61:G62"/>
    <mergeCell ref="H61:H62"/>
    <mergeCell ref="I61:N61"/>
    <mergeCell ref="P61:R62"/>
    <mergeCell ref="A63:A64"/>
    <mergeCell ref="C63:C64"/>
    <mergeCell ref="D63:D64"/>
    <mergeCell ref="E63:E64"/>
    <mergeCell ref="F63:F64"/>
    <mergeCell ref="G63:G64"/>
    <mergeCell ref="H63:H64"/>
    <mergeCell ref="P63:R64"/>
    <mergeCell ref="B61:B62"/>
    <mergeCell ref="C61:C62"/>
    <mergeCell ref="D61:D62"/>
    <mergeCell ref="E61:E62"/>
    <mergeCell ref="F61:F62"/>
    <mergeCell ref="O63:O64"/>
    <mergeCell ref="T63:T66"/>
    <mergeCell ref="A65:A66"/>
    <mergeCell ref="C65:C66"/>
    <mergeCell ref="L60:M60"/>
    <mergeCell ref="P60:Q60"/>
    <mergeCell ref="T35:T38"/>
    <mergeCell ref="A37:A38"/>
    <mergeCell ref="C37:C38"/>
    <mergeCell ref="D37:D38"/>
    <mergeCell ref="E37:E38"/>
    <mergeCell ref="F37:F38"/>
    <mergeCell ref="H37:H38"/>
    <mergeCell ref="P37:R38"/>
    <mergeCell ref="A35:A36"/>
    <mergeCell ref="C42:K42"/>
    <mergeCell ref="L42:M42"/>
    <mergeCell ref="N42:O42"/>
    <mergeCell ref="P42:Q42"/>
    <mergeCell ref="B43:B44"/>
    <mergeCell ref="C43:C44"/>
    <mergeCell ref="D43:D44"/>
    <mergeCell ref="E43:E44"/>
    <mergeCell ref="P39:R40"/>
    <mergeCell ref="C47:C48"/>
    <mergeCell ref="F43:F44"/>
    <mergeCell ref="D57:D58"/>
    <mergeCell ref="F47:F48"/>
    <mergeCell ref="E57:E58"/>
    <mergeCell ref="A15:A16"/>
    <mergeCell ref="A17:A18"/>
    <mergeCell ref="C24:K24"/>
    <mergeCell ref="L24:M24"/>
    <mergeCell ref="P24:Q24"/>
    <mergeCell ref="G25:G26"/>
    <mergeCell ref="P21:R22"/>
    <mergeCell ref="A19:A20"/>
    <mergeCell ref="C19:C20"/>
    <mergeCell ref="D19:D20"/>
    <mergeCell ref="E19:E20"/>
    <mergeCell ref="F19:F20"/>
    <mergeCell ref="H19:H20"/>
    <mergeCell ref="O19:O20"/>
    <mergeCell ref="D25:D26"/>
    <mergeCell ref="E25:E26"/>
    <mergeCell ref="F25:F26"/>
    <mergeCell ref="H25:H26"/>
    <mergeCell ref="I25:N25"/>
    <mergeCell ref="P19:R20"/>
    <mergeCell ref="F57:F58"/>
    <mergeCell ref="G27:G40"/>
    <mergeCell ref="A21:A22"/>
    <mergeCell ref="D4:P4"/>
    <mergeCell ref="D2:P3"/>
    <mergeCell ref="J8:L8"/>
    <mergeCell ref="D8:I8"/>
    <mergeCell ref="P15:R16"/>
    <mergeCell ref="C9:F9"/>
    <mergeCell ref="G9:H9"/>
    <mergeCell ref="I9:L9"/>
    <mergeCell ref="M9:N9"/>
    <mergeCell ref="P9:R9"/>
    <mergeCell ref="H10:I10"/>
    <mergeCell ref="P12:Q12"/>
    <mergeCell ref="C12:K12"/>
    <mergeCell ref="C13:C14"/>
    <mergeCell ref="D13:D14"/>
    <mergeCell ref="E13:E14"/>
    <mergeCell ref="B6:H6"/>
    <mergeCell ref="B8:C8"/>
    <mergeCell ref="J10:L10"/>
    <mergeCell ref="M10:P10"/>
    <mergeCell ref="F13:F14"/>
    <mergeCell ref="G13:G14"/>
    <mergeCell ref="P13:R14"/>
    <mergeCell ref="B13:B14"/>
    <mergeCell ref="T15:T18"/>
    <mergeCell ref="H15:H16"/>
    <mergeCell ref="F15:F16"/>
    <mergeCell ref="E15:E16"/>
    <mergeCell ref="D15:D16"/>
    <mergeCell ref="C15:C16"/>
    <mergeCell ref="E140:H140"/>
    <mergeCell ref="E141:H141"/>
    <mergeCell ref="E103:H103"/>
    <mergeCell ref="D108:F108"/>
    <mergeCell ref="J108:N108"/>
    <mergeCell ref="D107:F107"/>
    <mergeCell ref="C92:K92"/>
    <mergeCell ref="L92:M92"/>
    <mergeCell ref="P92:Q92"/>
    <mergeCell ref="J105:L106"/>
    <mergeCell ref="C105:D106"/>
    <mergeCell ref="O35:O36"/>
    <mergeCell ref="O37:O38"/>
    <mergeCell ref="N41:O41"/>
    <mergeCell ref="P41:R41"/>
    <mergeCell ref="N60:O60"/>
    <mergeCell ref="P25:R26"/>
    <mergeCell ref="C17:C18"/>
    <mergeCell ref="E142:H142"/>
    <mergeCell ref="E111:H111"/>
    <mergeCell ref="E112:H112"/>
    <mergeCell ref="E113:H113"/>
    <mergeCell ref="E114:H114"/>
    <mergeCell ref="E115:H115"/>
    <mergeCell ref="E116:H116"/>
    <mergeCell ref="E117:H117"/>
    <mergeCell ref="E118:H118"/>
    <mergeCell ref="E119:H119"/>
    <mergeCell ref="E120:H120"/>
    <mergeCell ref="E121:H121"/>
    <mergeCell ref="E122:H122"/>
    <mergeCell ref="E123:H123"/>
    <mergeCell ref="E124:H124"/>
    <mergeCell ref="E125:H125"/>
    <mergeCell ref="E135:H135"/>
    <mergeCell ref="E136:H136"/>
    <mergeCell ref="E137:H137"/>
    <mergeCell ref="E138:H138"/>
    <mergeCell ref="E139:H139"/>
    <mergeCell ref="N105:P106"/>
    <mergeCell ref="E105:F106"/>
    <mergeCell ref="B110:H110"/>
    <mergeCell ref="T95:T98"/>
    <mergeCell ref="A97:A98"/>
    <mergeCell ref="C97:C98"/>
    <mergeCell ref="D97:D98"/>
    <mergeCell ref="E97:E98"/>
    <mergeCell ref="F97:F98"/>
    <mergeCell ref="G97:G98"/>
    <mergeCell ref="H97:H98"/>
    <mergeCell ref="P97:R98"/>
    <mergeCell ref="A95:A96"/>
    <mergeCell ref="C95:C96"/>
    <mergeCell ref="D95:D96"/>
    <mergeCell ref="E95:E96"/>
    <mergeCell ref="F95:F96"/>
    <mergeCell ref="G95:G96"/>
    <mergeCell ref="H95:H96"/>
    <mergeCell ref="P95:R96"/>
    <mergeCell ref="E102:H102"/>
    <mergeCell ref="O95:O96"/>
    <mergeCell ref="O97:O98"/>
    <mergeCell ref="N99:O99"/>
    <mergeCell ref="E152:H152"/>
    <mergeCell ref="E153:H153"/>
    <mergeCell ref="E154:H154"/>
    <mergeCell ref="E155:H155"/>
    <mergeCell ref="B11:R11"/>
    <mergeCell ref="E143:H143"/>
    <mergeCell ref="E144:H144"/>
    <mergeCell ref="E145:H145"/>
    <mergeCell ref="E146:H146"/>
    <mergeCell ref="E147:H147"/>
    <mergeCell ref="E148:H148"/>
    <mergeCell ref="E149:H149"/>
    <mergeCell ref="E150:H150"/>
    <mergeCell ref="E151:H151"/>
    <mergeCell ref="E126:H126"/>
    <mergeCell ref="E127:H127"/>
    <mergeCell ref="E128:H128"/>
    <mergeCell ref="E129:H129"/>
    <mergeCell ref="E130:H130"/>
    <mergeCell ref="E131:H131"/>
    <mergeCell ref="E132:H132"/>
    <mergeCell ref="E133:H133"/>
    <mergeCell ref="E134:H134"/>
    <mergeCell ref="B99:M99"/>
    <mergeCell ref="M8:R8"/>
    <mergeCell ref="N12:O12"/>
    <mergeCell ref="I13:O13"/>
    <mergeCell ref="O15:O16"/>
    <mergeCell ref="O17:O18"/>
    <mergeCell ref="N24:O24"/>
    <mergeCell ref="P23:R23"/>
    <mergeCell ref="B23:M23"/>
    <mergeCell ref="N23:O23"/>
    <mergeCell ref="D17:D18"/>
    <mergeCell ref="E17:E18"/>
    <mergeCell ref="F17:F18"/>
    <mergeCell ref="H17:H18"/>
    <mergeCell ref="P17:R18"/>
    <mergeCell ref="H13:H14"/>
    <mergeCell ref="L12:M12"/>
    <mergeCell ref="D10:G10"/>
    <mergeCell ref="C21:C22"/>
    <mergeCell ref="D21:D22"/>
    <mergeCell ref="E21:E22"/>
    <mergeCell ref="F21:F22"/>
    <mergeCell ref="H21:H22"/>
    <mergeCell ref="O21:O22"/>
    <mergeCell ref="B95:B98"/>
    <mergeCell ref="B93:B94"/>
    <mergeCell ref="C93:C94"/>
    <mergeCell ref="D93:D94"/>
    <mergeCell ref="E93:E94"/>
    <mergeCell ref="F93:F94"/>
    <mergeCell ref="G93:G94"/>
    <mergeCell ref="H93:H94"/>
    <mergeCell ref="I93:N93"/>
    <mergeCell ref="B83:M83"/>
    <mergeCell ref="E65:E66"/>
    <mergeCell ref="F65:F66"/>
    <mergeCell ref="G65:G66"/>
    <mergeCell ref="H65:H66"/>
    <mergeCell ref="P65:R66"/>
    <mergeCell ref="N83:O83"/>
    <mergeCell ref="O73:O74"/>
    <mergeCell ref="P73:R74"/>
    <mergeCell ref="P77:R78"/>
    <mergeCell ref="J70:K70"/>
    <mergeCell ref="P69:R72"/>
    <mergeCell ref="D65:D66"/>
    <mergeCell ref="O75:O76"/>
    <mergeCell ref="P75:R76"/>
    <mergeCell ref="C67:C68"/>
    <mergeCell ref="D67:D68"/>
    <mergeCell ref="E67:E68"/>
    <mergeCell ref="F67:F68"/>
    <mergeCell ref="G67:G68"/>
    <mergeCell ref="H67:H68"/>
    <mergeCell ref="O67:O68"/>
    <mergeCell ref="P67:R68"/>
    <mergeCell ref="O65:O66"/>
    <mergeCell ref="P93:R94"/>
    <mergeCell ref="Q10:R10"/>
    <mergeCell ref="B25:B26"/>
    <mergeCell ref="C25:C26"/>
    <mergeCell ref="B15:B22"/>
    <mergeCell ref="G15:G22"/>
    <mergeCell ref="A31:A32"/>
    <mergeCell ref="C31:C32"/>
    <mergeCell ref="D31:D32"/>
    <mergeCell ref="E31:E32"/>
    <mergeCell ref="F31:F32"/>
    <mergeCell ref="H31:H32"/>
    <mergeCell ref="O31:O32"/>
    <mergeCell ref="P31:R32"/>
    <mergeCell ref="A27:A28"/>
    <mergeCell ref="C27:C28"/>
    <mergeCell ref="D27:D28"/>
    <mergeCell ref="E27:E28"/>
    <mergeCell ref="F27:F28"/>
    <mergeCell ref="H27:H28"/>
    <mergeCell ref="N92:O92"/>
    <mergeCell ref="O27:O28"/>
    <mergeCell ref="P27:R28"/>
    <mergeCell ref="J69:K69"/>
    <mergeCell ref="T27:T30"/>
    <mergeCell ref="A29:A30"/>
    <mergeCell ref="C29:C30"/>
    <mergeCell ref="D29:D30"/>
    <mergeCell ref="E29:E30"/>
    <mergeCell ref="F29:F30"/>
    <mergeCell ref="H29:H30"/>
    <mergeCell ref="O29:O30"/>
    <mergeCell ref="P29:R30"/>
    <mergeCell ref="B27:B32"/>
    <mergeCell ref="T31:T34"/>
    <mergeCell ref="A33:A34"/>
    <mergeCell ref="C33:C34"/>
    <mergeCell ref="D33:D34"/>
    <mergeCell ref="E33:E34"/>
    <mergeCell ref="F33:F34"/>
    <mergeCell ref="H33:H34"/>
    <mergeCell ref="O33:O34"/>
    <mergeCell ref="P33:R34"/>
    <mergeCell ref="B33:B36"/>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
    <dataValidation allowBlank="1" showInputMessage="1" showErrorMessage="1" promptTitle="FECHA DE FORMULACIÓN PA" prompt="Escriba la fecha  en que el Plan de acción se formuló. " sqref="B11"/>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0:I10"/>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0:P10"/>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2 B24 B84"/>
    <dataValidation allowBlank="1" showInputMessage="1" showErrorMessage="1" promptTitle="PONDERACION" prompt="Coloque el peso del componente en porcentaje." sqref="L12:M12 L24:M24 L84:M84"/>
    <dataValidation allowBlank="1" showInputMessage="1" showErrorMessage="1" promptTitle="Cumplimiento componente" prompt="Este valor se genera  una vez se haya diligenciado el avance de cumplimiento del indicador de todos los productos del componente._x000a_" sqref="P12:Q12 P24:Q24 P84:Q84"/>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3:B14 B25:B26 B85:B86"/>
    <dataValidation allowBlank="1" showInputMessage="1" showErrorMessage="1" promptTitle="N°" prompt="Escriba el consecutivo de cada producto acorde con la númeración del componente Ej: Para el componente 1, producto 1, N° 1.1." sqref="C13:C14 C25:C26 C85:C86"/>
    <dataValidation allowBlank="1" showInputMessage="1" showErrorMessage="1" promptTitle="PRODUCTO" prompt="Liste los productos que espera entregar para el cumplimiento de la meta. " sqref="D13:D14 D25:D26 D85:D86"/>
    <dataValidation allowBlank="1" showInputMessage="1" showErrorMessage="1" promptTitle="FECHA INICIO" prompt="Determine y escriba la fecha en que se dará inicio al desarrollo del producto propuesto." sqref="E13:E14 E25:E26 E85:E86"/>
    <dataValidation allowBlank="1" showInputMessage="1" showErrorMessage="1" promptTitle="FECHA FINAL" prompt="Determine y escriba la fecha en que finalizará el producto propuesto._x000a_" sqref="F13:F14 F25:F26 F85:F86"/>
    <dataValidation allowBlank="1" showInputMessage="1" showErrorMessage="1" promptTitle="RESPONSABLE" prompt="Escriba el responsable de realizar y cumplir con el producto propuesto." sqref="G13:G14 G25:G26 G85:G86"/>
    <dataValidation allowBlank="1" showInputMessage="1" showErrorMessage="1" promptTitle="INDICADOR" prompt="Formule el indicador asociado al cumplimiento del producto." sqref="H13:H14 H25:H26 H85:H86"/>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25:O25 I13 I85"/>
    <dataValidation allowBlank="1" showInputMessage="1" showErrorMessage="1" promptTitle="Total programado" prompt="El total programado corresponde a la suma de la ponderación por componente y su resultado debe ser 100%. " sqref="C105:D106"/>
    <dataValidation allowBlank="1" showInputMessage="1" showErrorMessage="1" promptTitle="Total % Plan de Acción" prompt="Es la suma del cumplimiento de los componentes." sqref="J105:L106"/>
    <dataValidation allowBlank="1" showInputMessage="1" showErrorMessage="1" promptTitle="Fecha de Solicitud " prompt="Registre la  fecha de solicitud del cambio o actualización." sqref="B111"/>
    <dataValidation allowBlank="1" showInputMessage="1" showErrorMessage="1" promptTitle="N°" prompt="Escriba el consecutivo del producto a cambiar o actualizar acorde con la númeración del componente y el producto Ej: producto 1, N° 1.1." sqref="C111"/>
    <dataValidation allowBlank="1" showInputMessage="1" showErrorMessage="1" promptTitle="PRODUCTO" prompt="Escriba el nombre del producto a cambiar o actualizar. " sqref="D111"/>
    <dataValidation allowBlank="1" showInputMessage="1" showErrorMessage="1" promptTitle="JUSTIFICACION DEL CAMBIO" prompt="Explique el motivo del cambio o actualización" sqref="E111:H111"/>
    <dataValidation allowBlank="1" showInputMessage="1" showErrorMessage="1" promptTitle="FECHA DE FORMULACIÓN PA" prompt="Escriba la fecha de formulación del Plan de acción. " sqref="B10"/>
    <dataValidation allowBlank="1" showInputMessage="1" showErrorMessage="1" promptTitle="ANALISIS CUMPLIMIENTO INDICADOR" prompt="Justifique el avance o retraso de la ejecución del producto con respecto al lo programado. Escriba los documentos y/o evidencias asociadas al avance." sqref="P13:R14 P25:R26 P85:R86"/>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Andrea Gabriela Linares Basto</cp:lastModifiedBy>
  <cp:lastPrinted>2019-07-08T19:11:05Z</cp:lastPrinted>
  <dcterms:created xsi:type="dcterms:W3CDTF">2019-07-03T19:33:08Z</dcterms:created>
  <dcterms:modified xsi:type="dcterms:W3CDTF">2020-02-17T20:15:35Z</dcterms:modified>
</cp:coreProperties>
</file>