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X:\14. BMT 2020\05. Plan de Acción Institucional\01. Conocimiento del riesgo y efectos del cambio climático\4. CUARTO TRIMESTRE\"/>
    </mc:Choice>
  </mc:AlternateContent>
  <bookViews>
    <workbookView xWindow="0" yWindow="0" windowWidth="21600" windowHeight="8745"/>
  </bookViews>
  <sheets>
    <sheet name="PLAN DE ACCION" sheetId="1"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uri="GoogleSheetsCustomDataVersion1">
      <go:sheetsCustomData xmlns:go="http://customooxmlschemas.google.com/" r:id="rId5" roundtripDataSignature="AMtx7mg3IFEwAPx2Z2s7T/+No5AYEFfGTQ=="/>
    </ext>
  </extLst>
</workbook>
</file>

<file path=xl/calcChain.xml><?xml version="1.0" encoding="utf-8"?>
<calcChain xmlns="http://schemas.openxmlformats.org/spreadsheetml/2006/main">
  <c r="E147" i="1" l="1"/>
  <c r="N141" i="1"/>
  <c r="N140" i="1"/>
  <c r="N135" i="1"/>
  <c r="O134" i="1" s="1"/>
  <c r="N134" i="1"/>
  <c r="N133" i="1"/>
  <c r="O132" i="1" s="1"/>
  <c r="N132" i="1"/>
  <c r="N127" i="1"/>
  <c r="N126" i="1"/>
  <c r="O126" i="1" s="1"/>
  <c r="N125" i="1"/>
  <c r="O124" i="1" s="1"/>
  <c r="N124" i="1"/>
  <c r="N123" i="1"/>
  <c r="O122" i="1" s="1"/>
  <c r="N122" i="1"/>
  <c r="N121" i="1"/>
  <c r="N120" i="1"/>
  <c r="N119" i="1"/>
  <c r="O118" i="1"/>
  <c r="N118" i="1"/>
  <c r="N117" i="1"/>
  <c r="O116" i="1" s="1"/>
  <c r="N116" i="1"/>
  <c r="N115" i="1"/>
  <c r="N114" i="1"/>
  <c r="O114" i="1" s="1"/>
  <c r="N113" i="1"/>
  <c r="N112" i="1"/>
  <c r="N111" i="1"/>
  <c r="O110" i="1"/>
  <c r="N110" i="1"/>
  <c r="N109" i="1"/>
  <c r="N108" i="1"/>
  <c r="N107" i="1"/>
  <c r="N106" i="1"/>
  <c r="O106" i="1" s="1"/>
  <c r="N105" i="1"/>
  <c r="O104" i="1" s="1"/>
  <c r="N104" i="1"/>
  <c r="N103" i="1"/>
  <c r="N102" i="1"/>
  <c r="N101" i="1"/>
  <c r="N100" i="1"/>
  <c r="N99" i="1"/>
  <c r="N98" i="1"/>
  <c r="O98" i="1" s="1"/>
  <c r="N97" i="1"/>
  <c r="N96" i="1"/>
  <c r="N95" i="1"/>
  <c r="O94" i="1" s="1"/>
  <c r="N94" i="1"/>
  <c r="N93" i="1"/>
  <c r="N92" i="1"/>
  <c r="N91" i="1"/>
  <c r="N90" i="1"/>
  <c r="N89" i="1"/>
  <c r="N88" i="1"/>
  <c r="N87" i="1"/>
  <c r="N86" i="1"/>
  <c r="N85" i="1"/>
  <c r="N84" i="1"/>
  <c r="N83" i="1"/>
  <c r="N82" i="1"/>
  <c r="O82" i="1" s="1"/>
  <c r="N77" i="1"/>
  <c r="N76" i="1"/>
  <c r="N75" i="1"/>
  <c r="O74" i="1" s="1"/>
  <c r="N74" i="1"/>
  <c r="N73" i="1"/>
  <c r="N72" i="1"/>
  <c r="O72" i="1" s="1"/>
  <c r="J71" i="1"/>
  <c r="N71" i="1" s="1"/>
  <c r="N70" i="1"/>
  <c r="J69" i="1"/>
  <c r="N69" i="1" s="1"/>
  <c r="N68" i="1"/>
  <c r="N67" i="1"/>
  <c r="O66" i="1" s="1"/>
  <c r="N66" i="1"/>
  <c r="N65" i="1"/>
  <c r="N64" i="1"/>
  <c r="O64" i="1" s="1"/>
  <c r="N63" i="1"/>
  <c r="N62" i="1"/>
  <c r="N61" i="1"/>
  <c r="N60" i="1"/>
  <c r="O60" i="1" s="1"/>
  <c r="N59" i="1"/>
  <c r="O58" i="1" s="1"/>
  <c r="N58" i="1"/>
  <c r="N57" i="1"/>
  <c r="N56" i="1"/>
  <c r="O56" i="1" s="1"/>
  <c r="N55" i="1"/>
  <c r="N54" i="1"/>
  <c r="N53" i="1"/>
  <c r="N52" i="1"/>
  <c r="N51" i="1"/>
  <c r="N50" i="1"/>
  <c r="N49" i="1"/>
  <c r="N48" i="1"/>
  <c r="N47" i="1"/>
  <c r="N46" i="1"/>
  <c r="O46" i="1" s="1"/>
  <c r="N45" i="1"/>
  <c r="N44" i="1"/>
  <c r="N43" i="1"/>
  <c r="N42" i="1"/>
  <c r="N41" i="1"/>
  <c r="N40" i="1"/>
  <c r="N39" i="1"/>
  <c r="O38" i="1"/>
  <c r="N38" i="1"/>
  <c r="N37" i="1"/>
  <c r="O36" i="1" s="1"/>
  <c r="N36" i="1"/>
  <c r="N35" i="1"/>
  <c r="N34" i="1"/>
  <c r="O34" i="1" s="1"/>
  <c r="N33" i="1"/>
  <c r="N32" i="1"/>
  <c r="N31" i="1"/>
  <c r="O30" i="1"/>
  <c r="N30" i="1"/>
  <c r="N29" i="1"/>
  <c r="N28" i="1"/>
  <c r="N27" i="1"/>
  <c r="N26" i="1"/>
  <c r="O26" i="1" s="1"/>
  <c r="N21" i="1"/>
  <c r="N20" i="1"/>
  <c r="N19" i="1"/>
  <c r="N18" i="1"/>
  <c r="O16" i="1"/>
  <c r="O70" i="1" l="1"/>
  <c r="O48" i="1"/>
  <c r="O92" i="1"/>
  <c r="O28" i="1"/>
  <c r="O78" i="1" s="1"/>
  <c r="R23" i="1" s="1"/>
  <c r="O42" i="1"/>
  <c r="O50" i="1"/>
  <c r="O86" i="1"/>
  <c r="O100" i="1"/>
  <c r="O108" i="1"/>
  <c r="O62" i="1"/>
  <c r="O112" i="1"/>
  <c r="O140" i="1"/>
  <c r="O142" i="1" s="1"/>
  <c r="R137" i="1" s="1"/>
  <c r="O40" i="1"/>
  <c r="O84" i="1"/>
  <c r="O120" i="1"/>
  <c r="O102" i="1"/>
  <c r="O136" i="1"/>
  <c r="R129" i="1" s="1"/>
  <c r="O32" i="1"/>
  <c r="O54" i="1"/>
  <c r="O20" i="1"/>
  <c r="O44" i="1"/>
  <c r="O68" i="1"/>
  <c r="O76" i="1"/>
  <c r="O88" i="1"/>
  <c r="O96" i="1"/>
  <c r="O90" i="1"/>
  <c r="O18" i="1"/>
  <c r="O22" i="1" s="1"/>
  <c r="R13" i="1" s="1"/>
  <c r="O128" i="1" l="1"/>
  <c r="R79" i="1" s="1"/>
  <c r="O147" i="1" s="1"/>
</calcChain>
</file>

<file path=xl/sharedStrings.xml><?xml version="1.0" encoding="utf-8"?>
<sst xmlns="http://schemas.openxmlformats.org/spreadsheetml/2006/main" count="618" uniqueCount="341">
  <si>
    <t xml:space="preserve"> </t>
  </si>
  <si>
    <t>Plan de Acción por Dependencia</t>
  </si>
  <si>
    <t>CÓDIGO:</t>
  </si>
  <si>
    <t>DE-FT-53</t>
  </si>
  <si>
    <t>VERSIÓN:</t>
  </si>
  <si>
    <t xml:space="preserve">Instituto Distrital de Gestión de Riesgos y Cambio Climático - IDIGER </t>
  </si>
  <si>
    <t>FECHA DE REVISIÓN:</t>
  </si>
  <si>
    <t xml:space="preserve">INFORMACIÓN GENERAL </t>
  </si>
  <si>
    <t>RESPONSABLE DEL PLAN DE ACCIÓN:</t>
  </si>
  <si>
    <t>Diana Patricia Arévalo Sánchez - Subdirectora de Análisis de Riesgos y Efectos del Cambio Climático</t>
  </si>
  <si>
    <t>DEPENDENCIA RESPONSABLE:</t>
  </si>
  <si>
    <t>Subdirección de Análisis de Riesgos y Efectos del Cambio Climático</t>
  </si>
  <si>
    <t>PROCESO(S) RELACIONADO(S):</t>
  </si>
  <si>
    <t>Conocimiento del Riesgo y Efectos del Cambio Climático</t>
  </si>
  <si>
    <t>PLAN DE DESARROLLO:</t>
  </si>
  <si>
    <t>Vigencia 2016-2020</t>
  </si>
  <si>
    <t>PROYECTO DE INVERSIÓN:</t>
  </si>
  <si>
    <t>Conocimiento del riesgo y efectos del cambio climático</t>
  </si>
  <si>
    <t>OBJETIVO ESTRTAEGICO</t>
  </si>
  <si>
    <t>Generar y promover el conocimiento del riesgo y de los efectos del cambio climático mediante instrumentos y metodologías apropiadas y colaborativas para impulsar acciones de reducción, adaptación y dar soporte a las decisiones de desarrollo de la ciudad.</t>
  </si>
  <si>
    <t>FECHA DE FORMULACIÓN PA</t>
  </si>
  <si>
    <t>PERIODO DE EJECUCIÓN:</t>
  </si>
  <si>
    <t>De Enero 1 a Diciembre 31 de 2020</t>
  </si>
  <si>
    <t>PERIODO DE SEGUIMIENTO:</t>
  </si>
  <si>
    <t>1 de octubre al 31 de diciembre de 2020</t>
  </si>
  <si>
    <t>PLAN DE ACCIÓN</t>
  </si>
  <si>
    <t xml:space="preserve">1. COMPONENTE: </t>
  </si>
  <si>
    <t>CARACTERIZACIÓN DE ESCENARIOS DE RIESGO</t>
  </si>
  <si>
    <t>Ponderación</t>
  </si>
  <si>
    <t>Cumplimiento componente</t>
  </si>
  <si>
    <t>META</t>
  </si>
  <si>
    <t>N°</t>
  </si>
  <si>
    <t>PRODUCTO / ACTIVIDAD</t>
  </si>
  <si>
    <t>FECHA INICIO</t>
  </si>
  <si>
    <t>FECHA FINAL</t>
  </si>
  <si>
    <t>RESPONSABLE</t>
  </si>
  <si>
    <t>INDICADOR</t>
  </si>
  <si>
    <t>AVANCE DEL CUMPLIMIENTO DEL INDICADOR</t>
  </si>
  <si>
    <t>ANALISIS DEL CUMPLIMIENTO DEL INDICADOR</t>
  </si>
  <si>
    <t>MES</t>
  </si>
  <si>
    <t>Ene - Mar</t>
  </si>
  <si>
    <t>Abril-Junio</t>
  </si>
  <si>
    <t>Jul -Sep</t>
  </si>
  <si>
    <t>Oct -Dic</t>
  </si>
  <si>
    <t>Total</t>
  </si>
  <si>
    <t>% de Avance</t>
  </si>
  <si>
    <t xml:space="preserve">Mantener  8 escenarios  actualizados que contribuyan a fortalecer el conocimiento de riesgo y efectos del cambio climático en el Distrito Capital </t>
  </si>
  <si>
    <t>1.1</t>
  </si>
  <si>
    <t xml:space="preserve">Escenarios de Riesgo actualizados acorde con el seguimiento realizado a las dinámicas del riesgo en el D.C. y publicados en la Página WEB (Sísmico, Movimientos en masa, Inundaciones, Aglomeraciones de Público, Tecnológico, Incendios Forestales, Construcciones y de Cambio Climático. </t>
  </si>
  <si>
    <t>PE 29 César Peña Pinzón 
Escenarios de Riesgos
PE 23 Juan Manuel Castaño 
 Escenario de Riesgo por Inundación Avenidas Torrenciales
PE 23 Libardo Tinjacá Cárdenas Riesgo Sísmico
Contratistas: 
Carolina Ramirez
Patricia Bohórquez
Jhon Jairo Cifuentes
Laura Neira
Lucía Trujillo
Desarrollador TIC</t>
  </si>
  <si>
    <t>N° Caracterizaciones de escenarios de riesgos actualizadas/ N° Caracterizaciones de escenarios de riesgos programadas</t>
  </si>
  <si>
    <t>P</t>
  </si>
  <si>
    <t xml:space="preserve">Los escenarios de riesgo han sido actualizados mensualmente de acuerdo a las dinámicas de la ciudad, razón por la cual algunos presentan mayor relevancia que otros. A corte Diciembre 2020 los escenarios que han tenido mayor relevancia son los escenarios de riesgo por inundaciones, por cambio climático y movimientos en masa. Como acciones relevantes, para el escenario de riesgo por inundaciones se actualizó la información de acuerdo al informe de la segunda temporada de lluvias para la ciudad y para el escenario de riesgo por cambio climático se brindo apoyo desde la SARECC en la consolidación de indicadores de amenaza y vulnerabilidad en el marco de la elaboración del Plan de Acción Climático de Bogotá.
La información puede ser consultada en el siguiente link:
https://www.idiger.gov.co/#_escenarios-de-riesgo
Bases de datos indicadores de amenaza y vulenrabilidad. </t>
  </si>
  <si>
    <t>evidencias link</t>
  </si>
  <si>
    <t>E</t>
  </si>
  <si>
    <t>Administrar, actualizar y mantener una Hemeroteca virtual de gestión del cambio climático</t>
  </si>
  <si>
    <t>1.2</t>
  </si>
  <si>
    <t>Hemeroteca virtual de gestión del cambio climático en línea y funcionando  con noticias publicadas y previa autorización de El Tiempo.</t>
  </si>
  <si>
    <t>Contratistas: 
Lina Guzmán</t>
  </si>
  <si>
    <t>% de avance en actualización, desarrollo y publicación de la Hemeroteca</t>
  </si>
  <si>
    <t>Administrar, actualizar y mantener una hemeroteca de Emergencias de Bogotá</t>
  </si>
  <si>
    <t>1.3</t>
  </si>
  <si>
    <t>Hemeroteca virtual de Emergencias en Bogotá D.C, funcionando con información histórica de Eventos de Emergencia registradas en medios audiovisuales y prensa escrita actualizada a noviembre de 2019.</t>
  </si>
  <si>
    <t xml:space="preserve">PE 29 Escenarios de Riesgos
Contratista: 
Lina Guzmán </t>
  </si>
  <si>
    <t>% de avance (años) del Medio(s) Audiovisual(es) Autorizado(s) según el total de años disponibles</t>
  </si>
  <si>
    <t>A corte Diciembre 2020 la Hemeroteca de Emergencias esta actualizada con información hasta el  10 de diciembre de 2020, teniendo disponible al público 4443 noticias de situaciones de emergencias en la Ciudad; 3763 son reportes registrados por el periódico El Tiempo y 664 reportes soportados por fragmentos noticiosos del canal City TV. Se encuentran en espera de permisos de El Tiempo los artículos noticiosos de 2018-2020 para ser publicados, y se revisaron y validaron las noticias del canal de City TV de julio a 10 de diciembre de 2020. 
La información puede ser consultada en el siguiente link:  
Canal de noticias Hemeroteca de emergencias https://www.youtube.com/channel/UCscFVVkZDiu5Y7GzgdYHMvw</t>
  </si>
  <si>
    <t>SUB - TOTAL</t>
  </si>
  <si>
    <t xml:space="preserve">2. COMPONENTE: </t>
  </si>
  <si>
    <t>ANÁLISIS DE RIESGOS</t>
  </si>
  <si>
    <t>Ejecución de estudios, análisis e investigación para estructuración de programas de capacitación y reforzamiento para reducción del riesgo sísmico en vivienda, protección financiera y manejo de emergencias ante sismo.</t>
  </si>
  <si>
    <t>2.1</t>
  </si>
  <si>
    <t>Modelación de escenarios de riesgo sísmico para diseño de productos de reducción y manejo y mantenimiento actualizado de las bases de datos requeridas para modelación de escenarios de riesgo sísmico.</t>
  </si>
  <si>
    <t>PE Cesar Peña 
Contratista: 
PE Carlos Lozano</t>
  </si>
  <si>
    <t>% de avance en la simulación de escenarios para estimaciones de riesgo sísmico</t>
  </si>
  <si>
    <t>En relación con la modelación de escenarios de riesgo sísimico; se llevó a cabo  el análisis de sensibilidad de las plataformas de modelación de los escenarios de riesgo sísmico para diseño de productos de reducción y manejo, con las que cuenta actualmente la entidad. Para este análisis de sensibilidad se realizó una comparación de la información sísmica registrada por la Red de Acelerógrafos y los resultados de las modelaciones con los programas SISMARB y QuiQuake. Los resultados obtenidos con estos análisis comparativos permiten calibrar las modelaciones y obtener resultados de las modelaciones de escenarios de daño acordes con la información sísmica registrada en la ciudad.
Adicionalmente, se realizaron ajustes a la Base de Datos de elementos expuestos y se llevó a cabo el proceso de instalación, puesta en marcha y verificación de resultados del programa SISMARB para la modelación de los escenarios de riesgo sísmico, debido a los fallos que se presentaron en los computadores donde se tenía instalada la herramienta SISMARB. 
Se realizó la actualización del programa QuiQuake en el computador donado por JICA en marco del proyecto SATREPS, el cual se utiliza como una alternativa para la generación de escenarios de riesgo sísmico con la información registrada por la Red de Acelerógrafos.</t>
  </si>
  <si>
    <t>evidencia google drive</t>
  </si>
  <si>
    <t>2.2</t>
  </si>
  <si>
    <t>Convenio para la investigación de metodologías (convencionales y no convencionales) de reforzamiento estructural para vivienda de mampostería.</t>
  </si>
  <si>
    <t xml:space="preserve">PE Cesar Peña </t>
  </si>
  <si>
    <t>% de avance en las actividades a realizar</t>
  </si>
  <si>
    <t>El contrato 497 de 2019 se encuentra actualmente suspendido dadas las condiciones actuales por la emergencia sanitaria asociada al COVID-19 y por la no disponibilidad de laboratorios para realizar ensayos y pruebas experimentales debido a la temporada de receso diciembre-enero. Se tiene planeado el reinicio de actividades a mediados del mes de enero de 2021.</t>
  </si>
  <si>
    <t>Actualización del inventario y consolidación de información de edificaciones públicas frente al cumplimiento de la NSR-10</t>
  </si>
  <si>
    <t>2.3</t>
  </si>
  <si>
    <t>Implementación del proyecto de actualización del inventario de edificaciones públicas distritales frente al cumplimiento de la NSR-10.</t>
  </si>
  <si>
    <t>PE Cesar Peña 
PE Libardo Tinjaca</t>
  </si>
  <si>
    <t>% de avance en el inventario de edificaciones públicas distritales</t>
  </si>
  <si>
    <t>evidencias link y google drive</t>
  </si>
  <si>
    <t>Restablecer un grupo de inspección de edificaciones después de un sismo</t>
  </si>
  <si>
    <t>2.4</t>
  </si>
  <si>
    <t>Capacitación de 300 profesionales para el grupo de inspectores de edificaciones después de un sismo</t>
  </si>
  <si>
    <t>Número de profesionales capacitados en inspección de edificaciones / Número de profesionales programados para capacitar</t>
  </si>
  <si>
    <t xml:space="preserve">El contrato 492 de 2019 ha finalizado y se encuentra en etapa de liquidación. Este contrato fué financiado con recursos FONDIGER del acuerdo 001 del 18 de enero de 2019 por valor de $150 millones. 
A través del contrato, se reactivaron los cursos del grupo de Ayuda para Inspección de edificaciones en el mes de febrero, realizando cinco (5) cursos de capacitación de 24 horas y un (1) curso de actualización de 4 horas hasta el 12 de marzo de 2020 en la modalidad presencial. 
Sin embargo, dadas las medidas de prevención y de responsabilidad social definidas para la emergencia sanitaria del COVID-19, se gestionaron los ajustes pertinentes para la prórroga en el plazo de ejecución del contrato en tres (3) meses y la modificación de las condiciones contractuales que permitieron el cambio de modalidad presencial a modalidad virtual, para garantizar el cumplimiento de los objetivos definidos en el contrato. 
Los cursos de inspección bajo la modalidad virtual se reiniciaron el 18 de agosto y se llevaron a cabo diez (10) cursos de capacitación de 24 horas y cinco (5) cursos de actualización de 4 horas hasta el 29 de octubre de 2020. Durante la ejecución de este contrato se certificaron 241 nuevos profesionales que entran a formar parte del Grupo de Ayuda y 132 profesionales antiguos fueron certificados en los cursos de actualización, para un total de 373 profesionales capacitados. De esta manera se dió cumplimiento a las obligaciones establecidas en este contrato que finalizó el 9 de noviembre.
</t>
  </si>
  <si>
    <t>2.5</t>
  </si>
  <si>
    <t>Estructuración de activación y comunicación de grupo de ayuda para inspección de edificaciones después de sismo.</t>
  </si>
  <si>
    <t>% de avance en procedimiento de activación del grupo y programa de comunicación</t>
  </si>
  <si>
    <t>A partir de información disponible que comprende documentos de trabajo que fueron elaborados por profesionales del Grupo de Escenario de Riesgo Sísmico, así como información adicional y del planteamiento de iniciativas para el logro de los objetivos, se formuló y elaboró el Documento Técnico de Soporte "Estructuración de la Guía de Activación y Operación del Grupo de Inspección de Edificaciones después de un Sismo".</t>
  </si>
  <si>
    <t>Fortalecimiento e innovación en plataformas informáticas para mejorar y facilitar la comunicación pública del riesgo sísmico</t>
  </si>
  <si>
    <t>2.6</t>
  </si>
  <si>
    <t>Desarrollo de aplicativo con el formulario de inspección de edificaciones, con mismo formato de EDEBOG, para iOS.</t>
  </si>
  <si>
    <t>Contratista: 
Desarrollador IOS TIC 1</t>
  </si>
  <si>
    <t>% de avance en el desarrollo de herramientas web o aplicativos</t>
  </si>
  <si>
    <t xml:space="preserve">Elaborar 5 documentos de estudios y/o diseños  de obras de reducción de riesgo para el distrito capital </t>
  </si>
  <si>
    <t>2.7</t>
  </si>
  <si>
    <t>Estudio de amenaza por movimientos en masa y diseño detallado de medidas de reducción en el barrio la Gran Colombia de la localidad San Cristóbal. (Reserva).</t>
  </si>
  <si>
    <t>PE 23 Luis Esteban Montaña 
Contratista
Profesional Especializado
Leidy Katherine Rodríguez
Myriam Molina</t>
  </si>
  <si>
    <t xml:space="preserve"> % de avance del estudio y/o diseños</t>
  </si>
  <si>
    <t>evidencias google drive</t>
  </si>
  <si>
    <t>2.8</t>
  </si>
  <si>
    <t>Estudio de amenaza y riesgo para el barrio Buenavista de la Localidad Usaquén. (Reserva).</t>
  </si>
  <si>
    <t>PE 23 Luis Esteban Montaña 
Contratista: 
Profesional Especializado
Leidy Katherine Rodríguez</t>
  </si>
  <si>
    <t>2.9</t>
  </si>
  <si>
    <t>Estudio de Amenaza, Vulnerabilidad y Riesgo por Avenidas Torrenciales para una (1) microcuenca priorizada en el marco del proyecto de actualización del componente de gestión del riesgo para la revisión ordinaria del Plan de Ordenamiento Territorial de Bogotá D.C. – POT. (Quebrada Limas) (Reserva).</t>
  </si>
  <si>
    <t xml:space="preserve">PE 23 Luis Esteban Montaña 
Contratista: 
Maria Carolina Rogelis
Francisco Salas
Alejandra Vélez
Gustavo Fuentes </t>
  </si>
  <si>
    <t>2.10</t>
  </si>
  <si>
    <t>Elaboración de estudios y diseños de obras en sitios de intervención prioritaria o de emergencia en la ciudad de Bogotá D.C. FONDIGER 2018 - (5)
Sitios: Arboleda Sur, Fiscala II Fortuna, Divino niño, Delicias del Carmen, Santa Rosita Las Vegas.</t>
  </si>
  <si>
    <t xml:space="preserve">PE 23 Diana Moreno
Contratista:
Leidy Katherine Rodríguez </t>
  </si>
  <si>
    <t>Se recibe a satisfacción y se realiza la liquidación. Avance 100%</t>
  </si>
  <si>
    <t>2.11</t>
  </si>
  <si>
    <t>Diagnóstico de la aplicabilidad de técnicas de bioingeniería para zonas con movimientos en masa y/o erosión en las localidades de Bogotá. Se ha realizado la revisión de antecedentes.</t>
  </si>
  <si>
    <t xml:space="preserve">PE 23 Carlos Gómez
Contratista:
Profesional Especializado
Jorge Navarro </t>
  </si>
  <si>
    <t>2.12</t>
  </si>
  <si>
    <t>Elaboración de estudio de amenaza y/o riesgo.</t>
  </si>
  <si>
    <t xml:space="preserve">PE 23 Luis Esteban Montaña 
Contratista: 
Leidy Katherine Rodríguez </t>
  </si>
  <si>
    <t>Se realizó el proceso precontractual y adjudicación de los contratos de consultoría e interventoría de Caracterización geológica geotécnica en sectores prioritarios de las localidades Chapinero y Usme para la evaluación de amenaza.  Estos dos procesos están financiados con recursos del proyecto 7566. El proceso precontractual de interventoría se realizó 2 veces por declararse desierto la ´rimera vez</t>
  </si>
  <si>
    <t>2.13</t>
  </si>
  <si>
    <t>Realizar la revisión y seguimiento de la priorización de sitios de intervención, categorizando en niveles de intervención, tipificando  acciones inmediatas y/o definición de medidas estructurales, así como el análisis integral de la relación entre ocurrencia de eventos e intervención del territorio.</t>
  </si>
  <si>
    <t>PE 23 Diana Moreno 
Contratista: Álvaro González</t>
  </si>
  <si>
    <t xml:space="preserve">% de avance en priorización de sitios </t>
  </si>
  <si>
    <t>Se realizó la revisión y priorización con recomendaciones de gestión para 28 sitios con alta susceptibilidad a movimientos en masa, obtenidos de análisis de lluvia antecedente y sobre los cuales se había realizado monitoreo visual. De dicha priorización se recomendó un sitio para Diseño con recursos Fondiger.
Se realizó la revisión de 53 diagnósticos y conceptos técnicos para identificar la prioridad de intervención con estudios o diseños.</t>
  </si>
  <si>
    <t>2.14</t>
  </si>
  <si>
    <t xml:space="preserve">Gestionar la ejecución del 100% de los recursos asignados por FONDIGER para los gastos operativos derivados de los productos relacionados con temas administrativos y de TIC. </t>
  </si>
  <si>
    <t>Subdirección Corporativa y Asuntos Disciplinarios 
Oficina TIC</t>
  </si>
  <si>
    <t>Recursos ejecutados / Recursos programados</t>
  </si>
  <si>
    <t>Este producto esta desfinanciado actualmente. * (1)</t>
  </si>
  <si>
    <t xml:space="preserve"> Emitir 12 documentos técnicos de amenaza y/o riesgo  a través de conceptos  y/o diagnósticos técnicos </t>
  </si>
  <si>
    <t>2.15</t>
  </si>
  <si>
    <t>Conceptos técnicos para trámite de planes parciales solicitados por la Secretaría Distrital del Planeación.</t>
  </si>
  <si>
    <t>PE 23 Alejandra Baquero López
Contratistas: 
Consuelo Sánchez
Daniel Bermúdez</t>
  </si>
  <si>
    <t xml:space="preserve">Conceptos técnicos para planificación territorial elaborados / Conceptos técnicos para planificación territorial programados 
</t>
  </si>
  <si>
    <t xml:space="preserve">Se han emitido tres (4) conceptos técnicos para planes parciales en las localidades de San Cristóbal, Suba y Usaquén con lo cual se contribuye a la viabilización que debe realizar la Secretaria Distrital de Planeación, para el desarrollo urbanístico de 105,72 hectáreas, en función de las solicitudes para planes parciales.Cabe resaltar que las solicitudes dependen de la demanda que la Secretaria Distrital de Planeación Establesca </t>
  </si>
  <si>
    <t xml:space="preserve"> Emitir  27 documentos técnicos de amenaza y/o riesgo  a través de conceptos  y/o diagnósticos técnicos </t>
  </si>
  <si>
    <t>2.16</t>
  </si>
  <si>
    <t xml:space="preserve">Conceptos técnicos para legalización,  regularización y actualización de barrios para la ordenamiento y reordenamiento territorial </t>
  </si>
  <si>
    <t xml:space="preserve">PE 23 Luis Montañez 
PE 23 Gustavo Palomino
PE 23 Andrés Arandia
Contratistas: 
Cindy Páez
Equipo conceptos </t>
  </si>
  <si>
    <t xml:space="preserve"> Emitir 36 documentos técnicos de amenaza y/o riesgo  a través de conceptos  y/o diagnósticos técnicos.</t>
  </si>
  <si>
    <t>2.17</t>
  </si>
  <si>
    <t>Se emitieron veinticuatro (24) conceptos técnicos de revisión de estudios detallados de amenaza y riesgo por movimiento en masa, en el marco del cumplimiento del Artículo 141 del Decreto 190 de 2004 y la Resolución 227 de 2006, para el trámite de expedición de licencias de urbanización, que corresponden a dieciseis (16) proyectos ubicados en las localidades de Usaquén, Chapinero, San Cristóbal, Usme, Suba y Rafael Uribe Uribe, con un área estudiada aproximada de 176,17 hectáreas.</t>
  </si>
  <si>
    <t>PE 23 Rafael Prieto 
Contratistas:
Johana Rozo
Faver Sánchez</t>
  </si>
  <si>
    <t>Actualización del inventario de predios en alto riesgo no mitigable y alta amenaza no urbanizable y migración de la información a la plataforma de gestión predial del IDIGER</t>
  </si>
  <si>
    <t>2.18</t>
  </si>
  <si>
    <t>Base de datos geográfica actualizada  con el inventario de predios en alto riesgo no mitigable, alta amenaza no urbanizable  y predios en alto riesgo, como insumo para la actualización de suelos de protección por riesgo y la plataforma de gestión predial del IDIGER.</t>
  </si>
  <si>
    <t>PE - 29 Jesús Delgado
PE - 23 Andrés Arandia
PU Julio Gutiérrez</t>
  </si>
  <si>
    <t xml:space="preserve">Nº de Registros geográficos actualizados / Nº de registros geográficos a actualizar programados </t>
  </si>
  <si>
    <t>De las capas de Conceptos Técnicos se ha realizado el ingreso de 11 registros nuevos en la capa de Amenaza, 11 en la capa de registro histórico de Amenaza, 7 en la capa de Desarrollo, 5 en la capa de histórico de Desarrollo, 95 en la capa de Manzana, 51 en la capa de históricos de Manzana, 1711 en la capa Predio, 1113 en la capa histórica de Predio, 144 en la capa de Zonas de Cesión y 0 la capa de históricos de Zona de Cesión. En total teniendo en cuenta el numero de registros nuevos junto con el numero de registros pasados a capas históricos ((11-11)+(7-5)+(95-51)+(1711-1113)+(144-0)), nos da un total de 788 registros actualizados durante el periodo.</t>
  </si>
  <si>
    <t>Elaborar 3400 Certificaciones amenaza y/o riesgo</t>
  </si>
  <si>
    <t>2.19</t>
  </si>
  <si>
    <t>Documentos de certificaciones de amenaza y/o riesgo para  áreas especificas, inmuebles o viviendas y conceptos técnicos de riesgo para proyectos de inversión pública en el Distrito Capital</t>
  </si>
  <si>
    <t>PE 29 Claudio Hozman 
PE 23 Ana Yolanda Fonseca
PE 23 Alejandra Baquero
PU Ingrid Rincón 
Contratista: 
Victor Mendoza</t>
  </si>
  <si>
    <t>Nº Certificaciones de amenaza y/o riesgo elaboradas  / Nº Certificaciones de amenaza y/o riesgo solicitadas</t>
  </si>
  <si>
    <t>2.20</t>
  </si>
  <si>
    <t>Implementación de un aplicativo, que permita automatizar  el proceso de consulta de antecedentes para la emisión de certificaciones de riesgo.</t>
  </si>
  <si>
    <t>PE - 29 Claudio Hozman  
Contratista:
Jaime Sierra
 Desarrollador 1 TIC</t>
  </si>
  <si>
    <t xml:space="preserve">% de avance en el desarrollo del aplicativo  </t>
  </si>
  <si>
    <t xml:space="preserve">Durante el año 2020 no se avanzó en el desarrollo del aplicativo, queda pendiente la contratación de un desarrollador de software que con el acompañamiento de personal técnico de la subdirección que elabora las certificaciones de riesgo puedan realizar las pruebas y ajustes finales y luego implementar el aplicativo.  </t>
  </si>
  <si>
    <t xml:space="preserve"> Emitir 65 documentos técnicos de amenaza y/o riesgo  a través de conceptos  y/o diagnósticos técnicos </t>
  </si>
  <si>
    <t>2.21</t>
  </si>
  <si>
    <t>Conceptos técnicos de amenaza ruina</t>
  </si>
  <si>
    <t>PE - 29 Claudio Hozman  
Contratista
Carlos Chavarro</t>
  </si>
  <si>
    <t xml:space="preserve">Nº de Conceptos Técnicos de Amenaza Ruina emitidos / Nº de Conceptos Técnicos solicitados </t>
  </si>
  <si>
    <t xml:space="preserve">De enero a diciembre de 2020 se emitieron veintinueve (29) Conceptos de Amenaza Ruina para predios localizados en las Localidades de Santa Fe (4), Mártires (4), Usaquén (3), Engativá (3), Antonio Nariño (3), Bosa (3), Teusaquillo (2), La Candelaria (2), San Cristóbal (2), Suba (1), Barrios Unidos (1) y Rafael Uribe (1). 
De las edificaciones inspeccionadas se estableció que diez (10) No Amenazan Ruina, con niveles de daño Leve (7) y Ninguno (3). Los diecinueve (19) restantes que Amenazan Ruina presentan nivel de daño es Moderado (13), Fuerte (3) y Severo (3).
</t>
  </si>
  <si>
    <t xml:space="preserve"> Emitir 1200 documentos técnicos de amenaza y/o riesgo  a través de conceptos  y/o diagnósticos técnicos.</t>
  </si>
  <si>
    <t>2.22</t>
  </si>
  <si>
    <t xml:space="preserve">Diagnóstico técnicos por solicitud de comunidad y/o  entidades del Distrito. </t>
  </si>
  <si>
    <t>PE 29  Jairo Torres
AA Carlos Becerra
PE 23 Iván Ibagos 
PE 23 Nelson Millán 
PU 12 Liliana Merchán 
PU 12 Andres Arandia 
PU 12 Jairo Rojas 
PU 12 Ingrid Rincón
Contratistas:
Enrique Linero
Laura González
Andrea Ballesteros
Nicolás Giraldo
Karen González
Daniela Rodríguez 
Juan Sebastián Guzmán
Sergio Gómez</t>
  </si>
  <si>
    <t>Nº de Diagnósticos técnicos emitidos / Nº de Diagnósticos técnicos solicitados</t>
  </si>
  <si>
    <t>2.23</t>
  </si>
  <si>
    <t xml:space="preserve">Diagnósticos técnicos asociado a eventos reportados por emergencia. </t>
  </si>
  <si>
    <t>Actualización de información geográfica.</t>
  </si>
  <si>
    <t>2.24</t>
  </si>
  <si>
    <t>Actualización de las capas de instrumentos en la base de datos geográfica (Conceptos de Planificación Territorial y  Amenaza Ruina,  Diagnósticos, Certificaciones, Obras, Estudios, Reasentamiento y predios IDIGER (para este caso depuración cartográfica y alfanumérica de la capa existente).</t>
  </si>
  <si>
    <t>PU 12 Julio Gutiérrez
PU 8 Milena Clavijo
Contratistas:
Piedad Camargo
Nini Johana Marin
Daniela Rodríguez</t>
  </si>
  <si>
    <t xml:space="preserve">Nº de Registros geográficos generados / Nº de registros geográficos programados </t>
  </si>
  <si>
    <t>Gestión servicios geográficos</t>
  </si>
  <si>
    <t>2.25</t>
  </si>
  <si>
    <t>Publicación y/o actualización de servicios Geográficos.</t>
  </si>
  <si>
    <t xml:space="preserve">Servicios Web geográficos publicados y/o actualizados / servicios  Web geográficos programados </t>
  </si>
  <si>
    <t>Se programaron en el periodo 3 actualizaciones de servicio, de las cuales se realizaron 4 actualizaciones. La primera fue realizada el 07/10/2020 que abarcó las capas de Diagnósticos y ZMPA, adicionalmente se restringio el acceso a las capas de Amenaza por Avenidas Torrenciales e Incendio Forestal en el Geoportal de la entidad, la seguna publicación se realizo el 28 de noviembre y solo se realizo para la capa de Diagnósticos, para la tercera actualización, esta fue realizada el 07/12/2020 y abarco las capas de Diagnosticos, Conceptos Tecnicos, se dio de baja el servicio de la Resolución 1060 de 2018 por ser derogada por la Resolución 1972 de 2017. Adicionalmente se cargo la capa de la Resolución 1972 en el SIGPredial y una capa con Geometria de punto tomada con datos del SIRE y que corresponde al archivo historico de DI registrado en dicha plataforma. El cuarto proceso de publicación, fue realizado el 15/12/2020, y abarco la capa de Diagnosticos, Reasentamientos, Predios IDIGER y Conceptos Técnicos.</t>
  </si>
  <si>
    <t>Estructuración de información geográfica.</t>
  </si>
  <si>
    <t>2.26</t>
  </si>
  <si>
    <t>Estructuración de capas que conforman la IDE de la Entidad y que hacen parte de la IDECA</t>
  </si>
  <si>
    <t>PU 12 Julio Gutiérrez
PU 8 Milena Clavijo
Contratistas:
Piedad Camargo</t>
  </si>
  <si>
    <t>Capas estructuradas / Capas planeadas para estructurar</t>
  </si>
  <si>
    <t xml:space="preserve">3. COMPONENTE: </t>
  </si>
  <si>
    <t>MONITOREO DE RIESGOS Y SISTEMA DE ALERTA</t>
  </si>
  <si>
    <t>Seguimiento y mejoramiento del Sistema de Alerta de Bogotá en las temáticas meteorológicas, hidrológicas y geotécnicas.</t>
  </si>
  <si>
    <t>3.1</t>
  </si>
  <si>
    <t>Instalación de 7 estructuras para el soporte de los sensores de nivel de las estaciones hidrológicas actualmente en operación sobre el río Tunjuelo, Chiguaza y Limas.</t>
  </si>
  <si>
    <t>PE 29 Luis Antonio Jaramillo</t>
  </si>
  <si>
    <t xml:space="preserve">Nº de estructuras instaladas / Nº de estructuras programadas </t>
  </si>
  <si>
    <t>La instalación de las estaciones se realizó en el periodo anterior, durante este periodo se logró la visualización de las misma en la página del SAB.</t>
  </si>
  <si>
    <t>3.2</t>
  </si>
  <si>
    <t xml:space="preserve">Traslado del radar meteorológico </t>
  </si>
  <si>
    <t xml:space="preserve"> PU Ivan Bautista
PE 29 Luis Antonio Jaramillo
Contratista: 
PE José Garavito
PE Maria Teresa Martinez</t>
  </si>
  <si>
    <t>Radar meteorológico trasladado</t>
  </si>
  <si>
    <t>De acuerdo con los compromisos y responsabilidades adquiridas en el marco del convenio interadministrativo IDIGER - IDEAM, se generó el documento donde se establecieron los conceptos técnicos para la optimizacion de la operación del radar y los productos derivados de éste .</t>
  </si>
  <si>
    <t>3.3</t>
  </si>
  <si>
    <t>Instalación de 3 estaciones meteorológicas compactas y un sensor de burbujeo para toma de niveles, como parte del fortalecimiento  de las redes de monitoreo</t>
  </si>
  <si>
    <t>PE 29 Luis Antonio Jaramillo
PU Iván Bautista
Contratista: 
PE Carolina Castañeda</t>
  </si>
  <si>
    <t>N° de estaciones instaladas / N° de estaciones programadas</t>
  </si>
  <si>
    <t>Se tiene la selección de la ubicación de tres estaciones multisensores, basadas en el análisis de la frecuencia de ocurrencia de eventos, accesibilidad, seguridad para los equipos, facilidad de trasmisión y mapa de amenaza por incendios forestales, Se instalaron las tres (3)  estaciones en el  Colegio La Unión Colombia Sede A, Colegio El Manantial y UAN circunvalar. Se tiene la preselección de cinco (5) puntos para la ubicación del sensor de toma de niveles tipo burbujeo, teniendo en cuenta criterios como: ocurrencia de evento de inundación o encharcamiento en la ciudad, seguridad para los equipos, facilidad de instalación, posible población afectada y cobertura de las actuales estaciones.</t>
  </si>
  <si>
    <t>3.4</t>
  </si>
  <si>
    <t>Adquisición de 20 Datalogger y 14 antenas para el fortalecimiento de las comunicaciones de la red hidrometeorológica que administra el IDIGER.</t>
  </si>
  <si>
    <t>30/06/2020</t>
  </si>
  <si>
    <t>PE 29 Luis Antonio Jaramillo
PU Iván Bautista
Contratista: 
Profesional Especializado</t>
  </si>
  <si>
    <t>N° de estaciones adquiridas / N° de estaciones programadas</t>
  </si>
  <si>
    <t>Actividad finalizada el periodo anterior.</t>
  </si>
  <si>
    <t>3.5</t>
  </si>
  <si>
    <t xml:space="preserve">Adquisición de 14 radiosmodem teledesign, referencia ts4000, para apoyar el fortalecimiento del sistema de comunicaciones de la red hidrometeorológica que administra el IDIGER. </t>
  </si>
  <si>
    <t>N° de radios adquiridos / N° de radios programados</t>
  </si>
  <si>
    <t>.
En el grupo de instrumentación y telecomunicaciones finalizó los diseños para la nueva topología de ubicación radios de banda angosta.</t>
  </si>
  <si>
    <t>3.6</t>
  </si>
  <si>
    <t>Modernización tecnológica de la Red de Acelerógrafos de Bogotá mediante la adquisición de 5 nuevos equipos de movimiento fuerte.</t>
  </si>
  <si>
    <t>PE 29 Luis Antonio Jaramillo
Contratista: 
PE Carlos Lozano</t>
  </si>
  <si>
    <t>N° de Acelerógrafos adquiridos / N° de Acelerógrafos programados</t>
  </si>
  <si>
    <t>En el mes de octubre se asignaron recursos para la adquisición de seis (6) acelerógrafos de superficie a través del Contrato 527 de 2020, los cuales fueron recibidos en el mes diciembre.</t>
  </si>
  <si>
    <t>3.7</t>
  </si>
  <si>
    <t>Construcción de 3 casetas para la instalación de nuevas estaciones como parte del mejoramiento de la cobertura de la Red de Acelerógrafos</t>
  </si>
  <si>
    <t>PE 29 Luis Antonio Jaramillo
Contratista: 
Carlos Lozano</t>
  </si>
  <si>
    <t>N° de casetas / N° de casetas programados</t>
  </si>
  <si>
    <t>Este producto está desfinanciado actualmente. * (1)</t>
  </si>
  <si>
    <t>3.8</t>
  </si>
  <si>
    <t xml:space="preserve">Convenio IDIGER - IDEAM, para la generacion de productos asociados al estado del tiempo. </t>
  </si>
  <si>
    <t xml:space="preserve">PE 29 Luis Antonio Jaramillo
 Convenio IDIGER-IDEAM 225
Contratista: 
PE Maria Teresa Martinez
Desarrollador TIC </t>
  </si>
  <si>
    <t>Productos visualizados en página web / Productos programados para ser visualizados</t>
  </si>
  <si>
    <t>Convenio con IDEAM en ejecución, que permite la visualización del pronóstico del tiempo y el reporte de descargas eléctricas a través de la pagina del SAB.</t>
  </si>
  <si>
    <t>3.9</t>
  </si>
  <si>
    <t>Productos página web del Sistema de Alerta de Bogotá ( Lluvias en tiempo real, Lluvia diaria y acumulada últimos días, Generación de mapas de lluvia, niveles de cauce y emisión de reportes,  Monitoreo de la red hidrometeorológica del IDIGER y generación de productos derivados de sus registros.)</t>
  </si>
  <si>
    <t xml:space="preserve">PE 29 Luis Antonio Jaramillo
Contratista: 
PE Carolina Castañeda
Desarrollador TIC </t>
  </si>
  <si>
    <t>Se realiza la publicación de los productos Lluvias en tiempo real, Lluvia diaria y acumulada últimos días y niveles de cauce, así como la generación de mapas de lluvia diarios y mensuales y emisión de reportes, como parte del monitoreo de la red hidrometeorológica del IDIGER. Por otra parte se realizó la actualización de los mapas de lluvia diarios y mensuales de los meses junio, julio y agosto.</t>
  </si>
  <si>
    <t>3.10</t>
  </si>
  <si>
    <t>Sitios propensos a deslizamientos por lluvias
(1. Establecimiento de umbrales relación lluvia deslizamiento.
2. Publicacion de reportes diarios derivados del monitoreo, de acuerdo con las temporadas de lluvia existentes en la ciudad).</t>
  </si>
  <si>
    <t xml:space="preserve">PE 29 César Peña
Contratistas:
PE Geotecnista (1)
PU Luisa Alvarado 
Desarrollador TIC </t>
  </si>
  <si>
    <t xml:space="preserve">Se realizó la contratación del Profesional Universitario y del profesional especializado (Geotecnista). </t>
  </si>
  <si>
    <t>3.11</t>
  </si>
  <si>
    <t>Niveles de Cauces,
Definición y validación de umbrales de desbordamiento para las nuevas estaciones hidrológicas adquiridas por el IDIGER.</t>
  </si>
  <si>
    <t>PE 29 Luis Antonio Jaramillo
 Contratistas: 
 PE Carolina Castañeda
 PE Ximena Lemaitre 
Desarrollador TIC</t>
  </si>
  <si>
    <t>Se cuenta con la visualización de las 12 estaciones de niveles en página WEB, que permite el monitoreo en tiempo real de los río Bogotá, Tunjuelo, Fucha y Salitre, de acuerdo a los umbrales definidos. Con base en el monitoreo de estos cauces se adelantará la verificación y ajuste de los umbrales ya definidos.</t>
  </si>
  <si>
    <t>3.12</t>
  </si>
  <si>
    <t>Ríos y quebradas propensos a crecientes torrenciales
Publicación de información a través del convenio actualmente en desarrollo con la UNISALLE.</t>
  </si>
  <si>
    <t>Se generó el documento diagnóstico del estado actual de los insumos entregados por la universidad de la SALLE, así como de la funcionalidad de los sistemas de comunicaciones de la red instalada. Dentro de la verificación de los modelos hidrológicos se evidenció que estos corren de manera adecuada lo que permite su utilización para futuros análisis</t>
  </si>
  <si>
    <t>3.13</t>
  </si>
  <si>
    <t>Validación  de los sistemas de comunicaciones para el sistema de alerta por avenidas torrenciales sobre la cuenca alta del río Fucha</t>
  </si>
  <si>
    <t>PE 29 Luis Antonio Jaramillo
 Contratistas: 
 PE Carolina Castañeda
Desarrollador TIC</t>
  </si>
  <si>
    <t>N° de sistemas validados / N° de sistemas programadas</t>
  </si>
  <si>
    <t>Se generó el documento diagnóstico el cual incluía la verificación de los sistemas de comunicación de la red instalada por la universidad de la SALLE.</t>
  </si>
  <si>
    <t>3.14</t>
  </si>
  <si>
    <t>Montaje de un sistema de alerta por avenidas torrenciales (Quebrada Limas)</t>
  </si>
  <si>
    <t xml:space="preserve">PE 23 Luis Esteban Montaña </t>
  </si>
  <si>
    <t>N° de sistema montados / N° de sistemas programadas</t>
  </si>
  <si>
    <t xml:space="preserve">Dentro de las recomendaciones del estudio de avenidas torrenciales se encuentra el  esquema del sistema de alerta para la Quebrada Limas, en el cual se tienen los componentes necesarios para realizar el monitoreo en tiempo real de este cuerpo de agua. </t>
  </si>
  <si>
    <t>3.15</t>
  </si>
  <si>
    <t>Áreas propensas a incendios de la cobertura vegetal</t>
  </si>
  <si>
    <t xml:space="preserve">PE 29 Luis Antonio Jaramillo
PE Carlos Gómez 
Contratistas:
PE María Teresa Martinez
Desarrollador TIC </t>
  </si>
  <si>
    <t>Se está generando la publicación en la página SAB del aplicativo Áreas propensas a incendios forestales, con la visualización de las temperatura en tiempo real y el gráfico del comportamiento de estas, el mapa de días sin lluvia en los últimos 7 días.</t>
  </si>
  <si>
    <t>3.16</t>
  </si>
  <si>
    <t>Consolidación y administración de la información de parámetros con fines de conocimiento del cambio climático</t>
  </si>
  <si>
    <t>PE 29 César Peña
Contratistas: 
PE Patricia Bohórquez
PU Jhon Cifuentes</t>
  </si>
  <si>
    <t>3.17</t>
  </si>
  <si>
    <t>Ultimo sismo registrado por IDIGER
1. Generación de reportes sísmicos con base en la información generada por la Red de Acelerógrafos del IDIGER.
2. Monitoreo en tiempo real sobre la sismicidad registrada por la red de acelerógrafos del IDIGER
3. Generación automática de mapas de intensidad</t>
  </si>
  <si>
    <t xml:space="preserve">PE 29 Cesar Peña
 Contratista: 
 Carlos Lozano </t>
  </si>
  <si>
    <t>La sismicidad registrada por la Red de Acelerógrafos se está publicando en la sección "Último Sismo registrado por IDIGER" de la página web del Sistema de Alerta de Bogotá. 
Durante el año 2020 se ha realizado el monitoreo sísmico en tiempo real mediante el software SeisComP3, se han generado mapas de intensidad a partir de la aceleración registrada y se han publicado los reportes de 10 eventos sísmicos registrados por las estaciones de monitoreo de la Red de Acelerógrafos, siendo el más reciente el evento del 16 de diciembre de 2020 con magnitud 5.0 y epicentro en Los Santos, Santander.</t>
  </si>
  <si>
    <t>3.18</t>
  </si>
  <si>
    <t>Calibración del módulo automático para estimación de daños por sismo</t>
  </si>
  <si>
    <t>Módulo operando / Módulo programado</t>
  </si>
  <si>
    <t>Se realizaron ajustes a la Base de Datos de elementos expuestos y se llevó a cabo el proceso de instalación, puesta en marcha y verificación de resultados del programa SISMARB y el módulo LISA para la modelación de los escenarios de riesgo sísmico, debido a los fallos que se presentaron en los computadores donde se tenía instalada la herramienta SISMARB. 
Se realizó la actualización del programa QuiQuake en el computador donado por JICA en marco del proyecto SATREPS, el cual se utiliza como una alternativa para la generación de escenarios de riesgo sísmico con la información registrada por la Red de Acelerógrafos.</t>
  </si>
  <si>
    <t>3.19</t>
  </si>
  <si>
    <t xml:space="preserve">Consolidación y estructuración de las series de datos hidrometeorológicos y acelerográficos de la entidad, que permita mejorar la consulta experta y descarga de información a través de la página del web del SAB. </t>
  </si>
  <si>
    <t>PE 29 Luis Antonio Jaramillo
Contratistas: 
PE Carlos Lozano
Desarrollador TIC 
 PE Carolina Castañeda
PU Luisa Alvarado 
PU Wladimir Cabarcas</t>
  </si>
  <si>
    <t>Base de Datos estructurada / Base de Datos programada</t>
  </si>
  <si>
    <t>Se generó el diagnóstico del estado actual de los datos capturados por las estaciones y publicados en el portal SAB, en el cual se revisó el flujo de datos desde su origen hasta su disponibilidad final identificando debilidades en el proceso.
 Se generó el diagnostico del estado de completitud de las series de tiempo de las estaciones hidrometeorologicas del IDIGER en el SAB y el SIRE el cual sirve como linea de base para consolidar adecuadamente los datos hidrometeorologicos del IDIGER.
 Se realizó la actualización y organización de los eventos sísmicos registrados por la Red de Acelerógrafos para el año 2019 y el primer semestre de 2020</t>
  </si>
  <si>
    <t>3.20</t>
  </si>
  <si>
    <t xml:space="preserve">Recursos para apoyo logístico, técnico administrativo. </t>
  </si>
  <si>
    <t xml:space="preserve">Subdirección Corporativa y Asuntos Disciplinarios </t>
  </si>
  <si>
    <t xml:space="preserve">Recursos ejecutados / Recursos programados </t>
  </si>
  <si>
    <t xml:space="preserve">Este producto se elilminó con el proceso de armonización. </t>
  </si>
  <si>
    <t>3.21</t>
  </si>
  <si>
    <t xml:space="preserve">Gestionar la ejecución del 100% de los recursos asignados por FONDIGER para los gastos operativos derivados de los productos relacionados con temas de TIC. </t>
  </si>
  <si>
    <t>Oficina TIC</t>
  </si>
  <si>
    <t xml:space="preserve">En el período se adelantaron los pagos del espectro y los arrendamientos de Kennedy y Gran Bretaña. 
Los procesos de migración y alojamiento en la nube ya esta contratado. 
Para los procesos de NAS y SAN, se solicitó la anulación de los CDP,  por el tema de armonización quedo programado en el proyecto de corporativa. </t>
  </si>
  <si>
    <t>3.22</t>
  </si>
  <si>
    <t>Procesos de actualización y optimización de los sistemas de comunicación por la Oficina TIC en torno al SAB</t>
  </si>
  <si>
    <t xml:space="preserve"> PU Ivan Bautista - Oficina TIC
PE 29 Luis Antonio Jaramillo</t>
  </si>
  <si>
    <t xml:space="preserve">Se configuraron 4 estaciones de toma de nivel ubicadas en el canal Córdoba, Canal Salitre, rio Fucha y una en el rio Tunjuelo y se logró la visualización en la página Web de Sistema de Alerta de Bogotá.
Se adelanto la Instalación de 4 UPS en las repetidoras para mejorar el sistema de alimentación de energía de las redes de comunicaciones en las repetidoras Sierra Morena, Suba Y Cerro Cazadores.
Se le realizó el cambio de tecnología de RTU a Datalogger a cinco (5) estaciones tipo Motorola para mejoramiento de los tiempos de transmisión de datos en la RHB. Las estaciones intervenidas fueron Independencia Río Tunjuelo, Juan Rey, Vitelma, Paraíso, San Benito para un total de 7 en el año.
</t>
  </si>
  <si>
    <t>Decisiones previas para la respuesta</t>
  </si>
  <si>
    <t>3.23</t>
  </si>
  <si>
    <t>Revisión y actualización de procedimientos relacionados con el SAB de acuerdo con las responsabilidades establecidas para cada Subdirección</t>
  </si>
  <si>
    <t>PE 29 Subdireccion de Manejo de Emergencias y Desastres 
PE 29 Luis Antonio Jaramillo</t>
  </si>
  <si>
    <t>Procedimiento revisado y actualizado/ Procedimiento revisado y actualizado programado</t>
  </si>
  <si>
    <t xml:space="preserve">4. COMPONENTE: </t>
  </si>
  <si>
    <t xml:space="preserve">GESTION DE PROCESOS </t>
  </si>
  <si>
    <t>Ejecutar el 100% de la programación del plan de acción de la vigencia con respecto a la implementación del MIPG</t>
  </si>
  <si>
    <t>4.1</t>
  </si>
  <si>
    <t>Matriz de riesgos monitoreada cada 4 meses</t>
  </si>
  <si>
    <t>5 PE 29
13 PE 23
1 PU 12 
Subdirector Técnico 
Contratista : Lucía Trujillo</t>
  </si>
  <si>
    <t>N° de reportes realizados / N° reportes programados</t>
  </si>
  <si>
    <t xml:space="preserve">Se realizó el seguimiento a la matriz de riesgo con corte 31 de diciembre de 2020, con sus respectivas evidencias a cargo de la SARECC. 
Las evidencias se subieron en el google drive de la OAP. Carpeta Evidencias Conocimiento. </t>
  </si>
  <si>
    <t>4.2</t>
  </si>
  <si>
    <t xml:space="preserve">Reporte Trimestral de indicadores de proceso </t>
  </si>
  <si>
    <t xml:space="preserve">Teniendo en cuenta las acciones del plan de mejoramiento institucional se crearon cuatro indicadores para los grupos de asistencia técnica y SAB para realizar el seguimiento a la efectividad y eficiencia, al interior de la SARECC. Se está a la espera de la aprobación de la planeación estratégica para la formulación de los nuevos indicadores de la SARECC. </t>
  </si>
  <si>
    <t xml:space="preserve">5. COMPONENTE: </t>
  </si>
  <si>
    <t>GESTION DE FINANCIERA</t>
  </si>
  <si>
    <t>Realizar seguimiento presupuestal a cargo de la SARECC</t>
  </si>
  <si>
    <t>5.1</t>
  </si>
  <si>
    <t>Ejecución de reserva presupuestal programada.</t>
  </si>
  <si>
    <t>Presupuesto ejecutado / Presupuesto programado</t>
  </si>
  <si>
    <t>Total Programado</t>
  </si>
  <si>
    <t>Total % Avance del Plan de Acción</t>
  </si>
  <si>
    <t>CONTROL DE CAMBIOS DEL PLAN DE ACCIÓN</t>
  </si>
  <si>
    <t>FECHA DE SOLICITUD</t>
  </si>
  <si>
    <t>PRODUCTO /ACTIVIDAD</t>
  </si>
  <si>
    <t>JUSTIFICACION DEL CAMBIO</t>
  </si>
  <si>
    <t xml:space="preserve"> * (1)
Este producto se elimina porque se encuentra desfinanciado. (Mediante acuerdo 01 de 2020, la Junta Directiva del FONDIGER, atendiendo el plan de acción específico derivado de la calamidad pública declarada en la ciudad de Bogotá, mediante Decreto 087 del 16 de marzo de 2020 con ocasión de la situación epidemiológica causada por el coronavirus (COVID-19), redistribuye y reasignó todos los recursos del presupuesto 2020 a la Subcuenta de Manejo de Emergencias, que había sido asignado mediante acuerdo 004 de 2020 a las diferentes subcuentas.)</t>
  </si>
  <si>
    <t>* (1)
El IDIGER realizo en proceso de armonización presupuestal en el cual se creo el proyecto 7566 “Fortalecimiento del conocimiento del riesgo de desastres y efectos del cambio climático en Bogotá”, con el cual se tienen los recursos para realizar los contratos de consultoría e interventoría de Caracterización geológica geotécnica en sectores prioritarios de las localidades Chapinero y Usme para la evaluación de amenaza.</t>
  </si>
  <si>
    <t xml:space="preserve">Instalación de 3 estaciones meteorológicas compactas y un sensor de burbujeo para toma de niveles, como parte del fortalecimiento  de las redes de monitoreo. </t>
  </si>
  <si>
    <t xml:space="preserve">Sitios propensos a deslizamientos por lluvias. (1. Establecimiento de umbrales relación lluvia deslizamiento. 2. Publicación de reportes diarios derivados del monitoreo, de acuerdo con las temporadas de lluvia existentes en la ciudad). </t>
  </si>
  <si>
    <t xml:space="preserve">Validación  de los sistemas de comunicaciones para el sistema de alerta por avenidas torrenciales sobre la cuenca alta del río Fucha. </t>
  </si>
  <si>
    <t>Consolidación y estructuración de las series de datos hidrometeorológicos y acelerográficos de la entidad, que permita mejorar la consulta experta y descarga de información a través de la página del web del SAB.</t>
  </si>
  <si>
    <t xml:space="preserve">Este producto se elilminó con el proceso de armonización </t>
  </si>
  <si>
    <t>En el periodo de enero a diciembre del 2020 se publicó información actualizada hasta 31 de diciembre del 2019, poniendo a disposición del público 2728 reportes de artículos relacionados con las temáticas del cambio climático y variabilidad climática. De estos reportes periodísticos ya se tienen permisos otorgados por El Tiempo. Actualmente se encuentran cargados 138 artículos que corresponden a la revisión periodica de enero a noviembre de 2020; estos reportes están pendientes de permisos para ser publicados en la hemeroteca.
La información puede ser consultada en el siguiente link:  Libro de capturas de noticas https://docs.google.com/spreadsheets/d/1kwa4YFy5WB6xDQzK1vBe7dMPpSSQC_klYDoQNWhbLGw/edit#gid=306221827</t>
  </si>
  <si>
    <t>Se emitieron diecinueve (19) conceptos de regularización y trece(13) de legalización, en las localidades de Usaquén, Chapinero, San Cristóbal, Usme, Bosa, Fontibón, Suba, Rafael Uribe Uribe, Santa Fé y Ciudad Bolívar, para un total de 6477 predios y 130,91 hectáreas.
Igualmente, se emitieron tres (3) conceptos de actualización de las condiciones de amenaza y riesgo: el primero en el barrio San Martín de Porres de la localidad de Chapinero, para un total de 6 predios y 0,04 hectáreas, el segundo en el barrio Divino Niño de la Localidad de Ciudad Bolívar, para un total de 174 predios y 2,2 hectáreas evaluadas, y el tercero en el barrio Bella Flor (Colindancia Oriental) de la Localidad de Ciudad Bolívar, para un total de 183 predios y 5,6 hectáreas evaluadas.</t>
  </si>
  <si>
    <t>Se emitieron treinta y siete (37) conceptos técnicos de revisión de estudios detallados de amenaza y riesgo por movimiento en masa, en el marco del cumplimiento del Artículo 141 del Decreto 190 de 2004 y la Resolución 227 de 2006, para el trámite de expedición de licencias de urbanización, que corresponden a dieciseis (16) proyectos ubicados en las localidades de Usaquén, Chapinero, San Cristóbal, Usme, Suba y Rafael Uribe Uribe, con un área estudiada aproximada de 214,03 hectáreas.</t>
  </si>
  <si>
    <t>A la fecha no se ha recibido ninguna retroalimentación a partir de las comunicaciones enviadas, con el fin de recibir información que permita alimentar el inventario.
Se ha avanzado en el análisis de la información para actualización del inventario y se estructuraron los temas pendientes para dar avance a los mismos en los próximos meses. Adicionalmente, se realizó la solicitud a la Oficina TIC, la priorización de mejoras en la puesta a punto del aplicativo para su óptimo funcionamiento y se realizó la revisión y propuesta de ajuste al aplicativo del Inventario de Edificaciones Públicas para la gestión del riesgo sísmico. 
Se adelantan gestiones para presentar y promover el proyecto del inventario en los espacios de coordinación del SDGR-CC a través de la Mesa de Trabajo para el Manejo de Emergencias y Desastres de la Comisión Intersectorial de Gestión de Riesgos y Cambio Climático. Así mismo, a partir de un requerimiento de la UAECOBB para compartir información de los escenarios de daños y pérdidas por terremoto, se acuerda realizar prueba piloto para el registro de información de los equipamientos (Estaciones de Bomberos y Centro Comando).
La información puede ser consultada en el siguiente link: https://app2.sire.gov.co/inedp/</t>
  </si>
  <si>
    <t xml:space="preserve">No presenta avance en el período, dado que no se cuenta con el desarrollador para iOS. </t>
  </si>
  <si>
    <t>Dentro de la consolidación de información para la formulación del plan de acción climática se ha venido trabajando en recopilar información sobre temperatura y precipitación que sirva de insumo en la formulación de las estrategias de dicho plan.</t>
  </si>
  <si>
    <t xml:space="preserve">Se recibe a satisfacción el producto, se inician tramites de liquidación se tienen unas observaciones por parte del consultor debido a unos descuentos por factor multiplicador por el cual no se han firmado las actas de liquidación. </t>
  </si>
  <si>
    <t xml:space="preserve">Se emitieron 296  diagnósticos técnicos asociados a las solicitudes radicadas por la comunidad y entidades del Distrito y un (1)  apoyo institucional.  De los diagnósticos emitidos 227  son de tipo estructural y 70 son por movimientos en masa. </t>
  </si>
  <si>
    <t xml:space="preserve">Se emitieron 350 diagnósticos técnicos asociados a la atención de emergencias. De los diagnósticos emitidos 238 son de tipo estructural y 112 son por movimientos en masa. </t>
  </si>
  <si>
    <t>En el periodo se realizó el ingreso de 7368 registros nuevos para las capas de Conceptos Técnicos, para la capa de Diagnósticos Técnicos se reporta el ingreso de 328 registros nuevos, en Predios Diagnósticos se reportan 1773 registros nuevos (Se realizó una actualización de la capa, por esta razón el alto numero de registros de esta capa). Se reportan adicionalmente 24 registros nuevos en la capa de Amenaza Ruina.</t>
  </si>
  <si>
    <t>En el período se realizó la estructuración de dos capas, las dos correspondientes al seguimiento diario de eventos atendidos por asistencia técnica y que tienen como finalidad, el generar el reporte diario y semanal de eventos atendidos. Una capa corresponde al poligono de afectación y la otra corresponde a la ubicación por placa (Dirección) o coordenadas reportada por el profesional de asistencia.</t>
  </si>
  <si>
    <t>Para la vigencia 2020, se constituyeron reservas por un valor de $903.663.585, se liberaron $12.626.608 para una reserva definitiva de $891.036.977 con corte a 31 de diciembre de 2020 se giraron $891.036.977 que corresponden al 100%. 
La información puede ser consultada en el aplicativo BogData.</t>
  </si>
  <si>
    <t xml:space="preserve">De la totalidad de las Certificaciones de Amenaza y/o Riesgo emitidas (1446) para un Total de 3309 predios, el mayor porcentaje corresponde a solicitudes de particulares para licencias de construcción, instalación de servicios públicos domiciliarios, subsidios, enajenaciones, hipotecas, entre otros, con un 47%, le sigue en orden las Curadurías quienes realizan solicitudes para Licencias de Construcción, con un porcentaje del 22%; Los Juzgados realizan solicitudes para procesos de pertenencia con un  porcentaje del 17%, las firmas de ingeniería solicitan certificaciones para el desarrollo de estudios, diseños u obras, generalmente para un número considerable de predios, en este caso las solicitudes corresponden al 4%. Varias entidades entidades del Distrito (Distribuidas entre Alcaldías Locales,  Catastro, Caja de Vivienda Popular y otros), realizaron solicitudes en un porcentaje del 8%. Las diferentes Secretarias Distritales realizaron solicitudes  con un porcentaje del 2%.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</si>
</sst>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_(&quot;$&quot;\ * \(#,##0.00\);_(&quot;$&quot;\ * &quot;-&quot;??_);_(@_)"/>
    <numFmt numFmtId="164" formatCode="d/m/yyyy"/>
    <numFmt numFmtId="165" formatCode="0.0%"/>
    <numFmt numFmtId="166" formatCode="d\.m"/>
    <numFmt numFmtId="167" formatCode="_-* #,##0_-;\-* #,##0_-;_-* &quot;-&quot;_-;_-@"/>
    <numFmt numFmtId="168" formatCode="_-&quot;$&quot;\ * #,##0_-;\-&quot;$&quot;\ * #,##0_-;_-&quot;$&quot;\ * &quot;-&quot;_-;_-@"/>
  </numFmts>
  <fonts count="27" x14ac:knownFonts="1">
    <font>
      <sz val="10"/>
      <color rgb="FF000000"/>
      <name val="Arial"/>
    </font>
    <font>
      <b/>
      <sz val="10"/>
      <color rgb="FF000000"/>
      <name val="Arial"/>
      <family val="2"/>
    </font>
    <font>
      <sz val="10"/>
      <color theme="1"/>
      <name val="Arial"/>
      <family val="2"/>
    </font>
    <font>
      <sz val="11"/>
      <color theme="0"/>
      <name val="Arial"/>
      <family val="2"/>
    </font>
    <font>
      <sz val="11"/>
      <color rgb="FF000000"/>
      <name val="Arial"/>
      <family val="2"/>
    </font>
    <font>
      <sz val="28"/>
      <color rgb="FF000000"/>
      <name val="Arial"/>
      <family val="2"/>
    </font>
    <font>
      <sz val="10"/>
      <name val="Arial"/>
      <family val="2"/>
    </font>
    <font>
      <b/>
      <sz val="28"/>
      <color rgb="FF000000"/>
      <name val="Arial"/>
      <family val="2"/>
    </font>
    <font>
      <b/>
      <sz val="11"/>
      <color theme="1"/>
      <name val="Arial"/>
      <family val="2"/>
    </font>
    <font>
      <sz val="11"/>
      <color theme="1"/>
      <name val="Arial"/>
      <family val="2"/>
    </font>
    <font>
      <b/>
      <sz val="20"/>
      <color rgb="FF000000"/>
      <name val="Arial"/>
      <family val="2"/>
    </font>
    <font>
      <sz val="24"/>
      <color rgb="FF000000"/>
      <name val="Arial"/>
      <family val="2"/>
    </font>
    <font>
      <sz val="24"/>
      <color theme="1"/>
      <name val="Arial"/>
      <family val="2"/>
    </font>
    <font>
      <b/>
      <sz val="14"/>
      <color rgb="FF000000"/>
      <name val="Arial"/>
      <family val="2"/>
    </font>
    <font>
      <sz val="14"/>
      <color rgb="FF000000"/>
      <name val="Arial"/>
      <family val="2"/>
    </font>
    <font>
      <sz val="14"/>
      <color theme="1"/>
      <name val="Arial"/>
      <family val="2"/>
    </font>
    <font>
      <b/>
      <sz val="14"/>
      <color theme="1"/>
      <name val="Arial"/>
      <family val="2"/>
    </font>
    <font>
      <b/>
      <sz val="11"/>
      <color theme="0"/>
      <name val="Arial"/>
      <family val="2"/>
    </font>
    <font>
      <sz val="10"/>
      <color rgb="FFFF0000"/>
      <name val="Arial"/>
      <family val="2"/>
    </font>
    <font>
      <sz val="14"/>
      <color rgb="FFFF0000"/>
      <name val="Arial"/>
      <family val="2"/>
    </font>
    <font>
      <sz val="12"/>
      <color rgb="FF000000"/>
      <name val="Arial"/>
      <family val="2"/>
    </font>
    <font>
      <b/>
      <sz val="18"/>
      <color rgb="FF000000"/>
      <name val="Arial"/>
      <family val="2"/>
    </font>
    <font>
      <b/>
      <sz val="10"/>
      <color theme="1"/>
      <name val="Arial"/>
      <family val="2"/>
    </font>
    <font>
      <sz val="10"/>
      <color rgb="FF000000"/>
      <name val="Arial"/>
      <family val="2"/>
    </font>
    <font>
      <sz val="10"/>
      <name val="Arial"/>
      <family val="2"/>
    </font>
    <font>
      <sz val="14"/>
      <name val="Arial"/>
      <family val="2"/>
    </font>
    <font>
      <b/>
      <sz val="14"/>
      <name val="Arial"/>
      <family val="2"/>
    </font>
  </fonts>
  <fills count="9">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E5DFEC"/>
        <bgColor rgb="FFE5DFEC"/>
      </patternFill>
    </fill>
    <fill>
      <patternFill patternType="solid">
        <fgColor theme="0"/>
        <bgColor theme="0"/>
      </patternFill>
    </fill>
    <fill>
      <patternFill patternType="solid">
        <fgColor theme="0"/>
        <bgColor rgb="FFFABF8F"/>
      </patternFill>
    </fill>
    <fill>
      <patternFill patternType="solid">
        <fgColor theme="0"/>
        <bgColor rgb="FFFFFFFF"/>
      </patternFill>
    </fill>
    <fill>
      <patternFill patternType="solid">
        <fgColor theme="0"/>
        <bgColor indexed="64"/>
      </patternFill>
    </fill>
  </fills>
  <borders count="77">
    <border>
      <left/>
      <right/>
      <top/>
      <bottom/>
      <diagonal/>
    </border>
    <border>
      <left/>
      <right/>
      <top/>
      <bottom/>
      <diagonal/>
    </border>
    <border>
      <left style="medium">
        <color rgb="FFBFBFBF"/>
      </left>
      <right/>
      <top style="medium">
        <color rgb="FFBFBFBF"/>
      </top>
      <bottom/>
      <diagonal/>
    </border>
    <border>
      <left/>
      <right style="medium">
        <color rgb="FFBFBFBF"/>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medium">
        <color rgb="FFBFBFBF"/>
      </left>
      <right/>
      <top/>
      <bottom/>
      <diagonal/>
    </border>
    <border>
      <left/>
      <right style="medium">
        <color rgb="FFBFBFBF"/>
      </right>
      <top/>
      <bottom/>
      <diagonal/>
    </border>
    <border>
      <left style="medium">
        <color rgb="FFBFBFBF"/>
      </left>
      <right/>
      <top/>
      <bottom style="medium">
        <color rgb="FFBFBFBF"/>
      </bottom>
      <diagonal/>
    </border>
    <border>
      <left/>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thin">
        <color rgb="FF000000"/>
      </right>
      <top/>
      <bottom/>
      <diagonal/>
    </border>
    <border>
      <left style="thin">
        <color rgb="FFA5A5A5"/>
      </left>
      <right/>
      <top/>
      <bottom/>
      <diagonal/>
    </border>
    <border>
      <left/>
      <right/>
      <top/>
      <bottom/>
      <diagonal/>
    </border>
    <border>
      <left/>
      <right style="thin">
        <color rgb="FF000000"/>
      </right>
      <top/>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right/>
      <top style="thin">
        <color rgb="FFA5A5A5"/>
      </top>
      <bottom style="thin">
        <color rgb="FFA5A5A5"/>
      </bottom>
      <diagonal/>
    </border>
    <border>
      <left style="thin">
        <color rgb="FFA5A5A5"/>
      </left>
      <right/>
      <top style="thin">
        <color rgb="FF7F7F7F"/>
      </top>
      <bottom style="thin">
        <color rgb="FF7F7F7F"/>
      </bottom>
      <diagonal/>
    </border>
    <border>
      <left/>
      <right/>
      <top style="thin">
        <color rgb="FF7F7F7F"/>
      </top>
      <bottom style="thin">
        <color rgb="FF7F7F7F"/>
      </bottom>
      <diagonal/>
    </border>
    <border>
      <left/>
      <right style="thin">
        <color rgb="FF000000"/>
      </right>
      <top style="thin">
        <color rgb="FF7F7F7F"/>
      </top>
      <bottom style="thin">
        <color rgb="FF7F7F7F"/>
      </bottom>
      <diagonal/>
    </border>
    <border>
      <left style="thin">
        <color rgb="FFA5A5A5"/>
      </left>
      <right style="thin">
        <color rgb="FFA5A5A5"/>
      </right>
      <top style="thin">
        <color rgb="FFA5A5A5"/>
      </top>
      <bottom style="thin">
        <color rgb="FFA5A5A5"/>
      </bottom>
      <diagonal/>
    </border>
    <border>
      <left/>
      <right/>
      <top style="thin">
        <color rgb="FF7F7F7F"/>
      </top>
      <bottom style="thin">
        <color rgb="FF7F7F7F"/>
      </bottom>
      <diagonal/>
    </border>
    <border>
      <left/>
      <right/>
      <top style="thin">
        <color rgb="FF7F7F7F"/>
      </top>
      <bottom style="thin">
        <color rgb="FF7F7F7F"/>
      </bottom>
      <diagonal/>
    </border>
    <border>
      <left/>
      <right/>
      <top/>
      <bottom style="thin">
        <color rgb="FF7F7F7F"/>
      </bottom>
      <diagonal/>
    </border>
    <border>
      <left/>
      <right/>
      <top/>
      <bottom style="thin">
        <color rgb="FF7F7F7F"/>
      </bottom>
      <diagonal/>
    </border>
    <border>
      <left/>
      <right style="thin">
        <color rgb="FF000000"/>
      </right>
      <top/>
      <bottom style="thin">
        <color rgb="FF7F7F7F"/>
      </bottom>
      <diagonal/>
    </border>
    <border>
      <left style="thin">
        <color rgb="FF7F7F7F"/>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diagonal/>
    </border>
    <border>
      <left style="thin">
        <color rgb="FF7F7F7F"/>
      </left>
      <right/>
      <top style="thin">
        <color rgb="FF7F7F7F"/>
      </top>
      <bottom/>
      <diagonal/>
    </border>
    <border>
      <left/>
      <right/>
      <top style="thin">
        <color rgb="FF7F7F7F"/>
      </top>
      <bottom/>
      <diagonal/>
    </border>
    <border>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
      <left style="thin">
        <color rgb="FF7F7F7F"/>
      </left>
      <right/>
      <top/>
      <bottom/>
      <diagonal/>
    </border>
    <border>
      <left style="thin">
        <color rgb="FF7F7F7F"/>
      </left>
      <right style="thin">
        <color rgb="FF7F7F7F"/>
      </right>
      <top/>
      <bottom/>
      <diagonal/>
    </border>
    <border>
      <left style="thin">
        <color rgb="FF7F7F7F"/>
      </left>
      <right/>
      <top/>
      <bottom/>
      <diagonal/>
    </border>
    <border>
      <left style="thin">
        <color rgb="FF7F7F7F"/>
      </left>
      <right/>
      <top/>
      <bottom/>
      <diagonal/>
    </border>
    <border>
      <left style="thin">
        <color rgb="FF7F7F7F"/>
      </left>
      <right/>
      <top/>
      <bottom/>
      <diagonal/>
    </border>
    <border>
      <left/>
      <right/>
      <top/>
      <bottom/>
      <diagonal/>
    </border>
    <border>
      <left/>
      <right/>
      <top/>
      <bottom/>
      <diagonal/>
    </border>
    <border>
      <left/>
      <right/>
      <top/>
      <bottom/>
      <diagonal/>
    </border>
    <border>
      <left style="thin">
        <color rgb="FF7F7F7F"/>
      </left>
      <right style="thin">
        <color rgb="FF7F7F7F"/>
      </right>
      <top/>
      <bottom style="thin">
        <color rgb="FF7F7F7F"/>
      </bottom>
      <diagonal/>
    </border>
    <border>
      <left style="thin">
        <color rgb="FF7F7F7F"/>
      </left>
      <right/>
      <top/>
      <bottom style="thin">
        <color rgb="FF7F7F7F"/>
      </bottom>
      <diagonal/>
    </border>
    <border>
      <left/>
      <right style="thin">
        <color rgb="FF7F7F7F"/>
      </right>
      <top/>
      <bottom style="thin">
        <color rgb="FF7F7F7F"/>
      </bottom>
      <diagonal/>
    </border>
    <border>
      <left style="thin">
        <color rgb="FF000000"/>
      </left>
      <right/>
      <top style="thin">
        <color rgb="FF000000"/>
      </top>
      <bottom style="thin">
        <color rgb="FF000000"/>
      </bottom>
      <diagonal/>
    </border>
    <border>
      <left style="thin">
        <color rgb="FF7F7F7F"/>
      </left>
      <right style="thin">
        <color rgb="FF7F7F7F"/>
      </right>
      <top style="thin">
        <color rgb="FF7F7F7F"/>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right style="thin">
        <color rgb="FF7F7F7F"/>
      </right>
      <top/>
      <bottom style="thin">
        <color rgb="FF7F7F7F"/>
      </bottom>
      <diagonal/>
    </border>
    <border>
      <left style="thin">
        <color rgb="FF7F7F7F"/>
      </left>
      <right/>
      <top style="thin">
        <color rgb="FF7F7F7F"/>
      </top>
      <bottom/>
      <diagonal/>
    </border>
    <border>
      <left/>
      <right/>
      <top style="thin">
        <color rgb="FF7F7F7F"/>
      </top>
      <bottom/>
      <diagonal/>
    </border>
    <border>
      <left/>
      <right/>
      <top style="thin">
        <color rgb="FF7F7F7F"/>
      </top>
      <bottom/>
      <diagonal/>
    </border>
    <border>
      <left/>
      <right/>
      <top style="thin">
        <color rgb="FF7F7F7F"/>
      </top>
      <bottom/>
      <diagonal/>
    </border>
    <border>
      <left/>
      <right/>
      <top style="thin">
        <color rgb="FF7F7F7F"/>
      </top>
      <bottom/>
      <diagonal/>
    </border>
    <border>
      <left/>
      <right style="thin">
        <color rgb="FF7F7F7F"/>
      </right>
      <top style="thin">
        <color rgb="FF7F7F7F"/>
      </top>
      <bottom/>
      <diagonal/>
    </border>
    <border>
      <left/>
      <right style="thin">
        <color rgb="FF7F7F7F"/>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7F7F7F"/>
      </left>
      <right/>
      <top/>
      <bottom style="thin">
        <color rgb="FF7F7F7F"/>
      </bottom>
      <diagonal/>
    </border>
    <border>
      <left/>
      <right/>
      <top/>
      <bottom style="thin">
        <color rgb="FF7F7F7F"/>
      </bottom>
      <diagonal/>
    </border>
    <border>
      <left/>
      <right/>
      <top/>
      <bottom style="thin">
        <color rgb="FF7F7F7F"/>
      </bottom>
      <diagonal/>
    </border>
    <border>
      <left/>
      <right style="thin">
        <color rgb="FF7F7F7F"/>
      </right>
      <top/>
      <bottom style="thin">
        <color rgb="FF7F7F7F"/>
      </bottom>
      <diagonal/>
    </border>
  </borders>
  <cellStyleXfs count="1">
    <xf numFmtId="0" fontId="0" fillId="0" borderId="0"/>
  </cellStyleXfs>
  <cellXfs count="260">
    <xf numFmtId="0" fontId="0" fillId="0" borderId="0" xfId="0" applyFont="1" applyAlignment="1"/>
    <xf numFmtId="0" fontId="0" fillId="2" borderId="1" xfId="0" applyFont="1" applyFill="1" applyBorder="1"/>
    <xf numFmtId="0" fontId="1" fillId="2" borderId="1" xfId="0" applyFont="1" applyFill="1" applyBorder="1" applyAlignment="1">
      <alignment wrapText="1"/>
    </xf>
    <xf numFmtId="0" fontId="0"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xf numFmtId="0" fontId="3" fillId="2" borderId="1" xfId="0" applyFont="1" applyFill="1" applyBorder="1" applyAlignment="1">
      <alignment horizontal="center" vertical="center"/>
    </xf>
    <xf numFmtId="0" fontId="4" fillId="2" borderId="1" xfId="0" applyFont="1" applyFill="1" applyBorder="1"/>
    <xf numFmtId="0" fontId="8" fillId="3" borderId="5" xfId="0" applyFont="1" applyFill="1" applyBorder="1" applyAlignment="1">
      <alignment horizontal="center" vertical="center" wrapText="1"/>
    </xf>
    <xf numFmtId="0" fontId="9" fillId="3" borderId="5" xfId="0" applyFont="1" applyFill="1" applyBorder="1" applyAlignment="1">
      <alignment horizontal="center" vertical="center" wrapText="1"/>
    </xf>
    <xf numFmtId="164" fontId="9" fillId="3" borderId="5" xfId="0" applyNumberFormat="1" applyFont="1" applyFill="1" applyBorder="1" applyAlignment="1">
      <alignment horizontal="center" vertical="center" wrapText="1"/>
    </xf>
    <xf numFmtId="0" fontId="0" fillId="2" borderId="1" xfId="0" applyFont="1" applyFill="1" applyBorder="1" applyAlignment="1">
      <alignment horizontal="center"/>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9" fillId="2" borderId="1" xfId="0" applyFont="1" applyFill="1" applyBorder="1"/>
    <xf numFmtId="0" fontId="9" fillId="2" borderId="14" xfId="0" applyFont="1" applyFill="1" applyBorder="1"/>
    <xf numFmtId="9" fontId="4" fillId="2" borderId="1" xfId="0" applyNumberFormat="1" applyFont="1" applyFill="1" applyBorder="1"/>
    <xf numFmtId="0" fontId="14" fillId="2" borderId="24" xfId="0" applyFont="1" applyFill="1" applyBorder="1" applyAlignment="1">
      <alignment vertical="center" wrapText="1"/>
    </xf>
    <xf numFmtId="0" fontId="0" fillId="0" borderId="0" xfId="0" applyFont="1"/>
    <xf numFmtId="0" fontId="14" fillId="2" borderId="24" xfId="0" applyFont="1" applyFill="1" applyBorder="1" applyAlignment="1">
      <alignment horizontal="left" vertical="center" wrapText="1"/>
    </xf>
    <xf numFmtId="0" fontId="13" fillId="4" borderId="30" xfId="0" applyFont="1" applyFill="1" applyBorder="1" applyAlignment="1">
      <alignment vertical="center" wrapText="1"/>
    </xf>
    <xf numFmtId="9" fontId="13" fillId="4" borderId="30" xfId="0" applyNumberFormat="1" applyFont="1" applyFill="1" applyBorder="1" applyAlignment="1">
      <alignment horizontal="center" vertical="center" wrapText="1"/>
    </xf>
    <xf numFmtId="9" fontId="16" fillId="4" borderId="30" xfId="0" applyNumberFormat="1" applyFont="1" applyFill="1" applyBorder="1" applyAlignment="1">
      <alignment horizontal="center" vertical="center" wrapText="1"/>
    </xf>
    <xf numFmtId="0" fontId="1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0" fillId="2" borderId="30" xfId="0" applyFont="1" applyFill="1" applyBorder="1" applyAlignment="1">
      <alignment horizontal="center" vertical="center" wrapText="1"/>
    </xf>
    <xf numFmtId="1" fontId="0" fillId="2" borderId="30" xfId="0" applyNumberFormat="1" applyFont="1" applyFill="1" applyBorder="1" applyAlignment="1">
      <alignment horizontal="center" vertical="center" wrapText="1"/>
    </xf>
    <xf numFmtId="44" fontId="3" fillId="5" borderId="41" xfId="0" applyNumberFormat="1" applyFont="1" applyFill="1" applyBorder="1" applyAlignment="1">
      <alignment horizontal="center" vertical="center"/>
    </xf>
    <xf numFmtId="0" fontId="3" fillId="5" borderId="41" xfId="0" applyFont="1" applyFill="1" applyBorder="1" applyAlignment="1">
      <alignment horizontal="center" vertical="center"/>
    </xf>
    <xf numFmtId="0" fontId="0" fillId="2" borderId="1" xfId="0" applyFont="1" applyFill="1" applyBorder="1" applyAlignment="1"/>
    <xf numFmtId="9" fontId="0" fillId="2" borderId="30" xfId="0" applyNumberFormat="1" applyFont="1" applyFill="1" applyBorder="1" applyAlignment="1">
      <alignment horizontal="center" vertical="center" wrapText="1"/>
    </xf>
    <xf numFmtId="9" fontId="2" fillId="5" borderId="30" xfId="0" applyNumberFormat="1" applyFont="1" applyFill="1" applyBorder="1" applyAlignment="1">
      <alignment horizontal="center" vertical="center" wrapText="1"/>
    </xf>
    <xf numFmtId="9" fontId="14" fillId="2" borderId="30" xfId="0" applyNumberFormat="1" applyFont="1" applyFill="1" applyBorder="1" applyAlignment="1">
      <alignment horizontal="center" vertical="center" wrapText="1"/>
    </xf>
    <xf numFmtId="165" fontId="16" fillId="4" borderId="30" xfId="0" applyNumberFormat="1" applyFont="1" applyFill="1" applyBorder="1" applyAlignment="1">
      <alignment horizontal="center" vertical="center" wrapText="1"/>
    </xf>
    <xf numFmtId="44" fontId="3" fillId="2" borderId="41" xfId="0" applyNumberFormat="1" applyFont="1" applyFill="1" applyBorder="1" applyAlignment="1">
      <alignment horizontal="center" vertical="center"/>
    </xf>
    <xf numFmtId="0" fontId="3" fillId="0" borderId="43" xfId="0" applyFont="1" applyBorder="1" applyAlignment="1">
      <alignment horizontal="center" vertical="center"/>
    </xf>
    <xf numFmtId="1" fontId="0" fillId="5" borderId="30" xfId="0" applyNumberFormat="1" applyFont="1" applyFill="1" applyBorder="1" applyAlignment="1">
      <alignment horizontal="center" vertical="center" wrapText="1"/>
    </xf>
    <xf numFmtId="0" fontId="20" fillId="2" borderId="1" xfId="0" applyFont="1" applyFill="1" applyBorder="1" applyAlignment="1">
      <alignment horizontal="center" vertical="center" wrapText="1"/>
    </xf>
    <xf numFmtId="0" fontId="3" fillId="0" borderId="0" xfId="0" applyFont="1" applyAlignment="1">
      <alignment horizontal="center" vertical="center"/>
    </xf>
    <xf numFmtId="9" fontId="0" fillId="0" borderId="30" xfId="0" applyNumberFormat="1" applyFont="1" applyBorder="1" applyAlignment="1">
      <alignment horizontal="center" vertical="center" wrapText="1"/>
    </xf>
    <xf numFmtId="0" fontId="0" fillId="0" borderId="30" xfId="0" applyFont="1" applyBorder="1" applyAlignment="1">
      <alignment horizontal="center" vertical="center" wrapText="1"/>
    </xf>
    <xf numFmtId="0" fontId="3" fillId="2" borderId="41" xfId="0" applyFont="1" applyFill="1" applyBorder="1" applyAlignment="1">
      <alignment horizontal="center" vertical="center" wrapText="1"/>
    </xf>
    <xf numFmtId="0" fontId="0" fillId="2" borderId="30" xfId="0" applyFont="1" applyFill="1" applyBorder="1" applyAlignment="1">
      <alignment horizontal="center" vertical="center" wrapText="1"/>
    </xf>
    <xf numFmtId="0" fontId="3" fillId="0" borderId="43" xfId="0" applyFont="1" applyBorder="1" applyAlignment="1">
      <alignment vertical="center"/>
    </xf>
    <xf numFmtId="0" fontId="0" fillId="5" borderId="30" xfId="0" applyFont="1" applyFill="1" applyBorder="1" applyAlignment="1">
      <alignment horizontal="center" vertical="center" wrapText="1"/>
    </xf>
    <xf numFmtId="0" fontId="0" fillId="5" borderId="30" xfId="0" applyFont="1" applyFill="1" applyBorder="1" applyAlignment="1">
      <alignment horizontal="center" vertical="center" wrapText="1"/>
    </xf>
    <xf numFmtId="9" fontId="0" fillId="5" borderId="30" xfId="0" applyNumberFormat="1" applyFont="1" applyFill="1" applyBorder="1" applyAlignment="1">
      <alignment horizontal="center" vertical="center" wrapText="1"/>
    </xf>
    <xf numFmtId="0" fontId="3" fillId="2" borderId="48" xfId="0" applyFont="1" applyFill="1" applyBorder="1" applyAlignment="1">
      <alignment horizontal="center" vertical="center"/>
    </xf>
    <xf numFmtId="0" fontId="0" fillId="2" borderId="1" xfId="0" applyFont="1" applyFill="1" applyBorder="1" applyAlignment="1">
      <alignment vertical="center"/>
    </xf>
    <xf numFmtId="9" fontId="14" fillId="2" borderId="49" xfId="0" applyNumberFormat="1" applyFont="1" applyFill="1" applyBorder="1" applyAlignment="1">
      <alignment horizontal="center" vertical="center" wrapText="1"/>
    </xf>
    <xf numFmtId="0" fontId="0" fillId="3" borderId="1" xfId="0" applyFont="1" applyFill="1" applyBorder="1"/>
    <xf numFmtId="0" fontId="0" fillId="0" borderId="52" xfId="0" applyFont="1" applyBorder="1"/>
    <xf numFmtId="0" fontId="14" fillId="2" borderId="53" xfId="0" applyFont="1" applyFill="1" applyBorder="1" applyAlignment="1">
      <alignment horizontal="center" vertical="center" wrapText="1"/>
    </xf>
    <xf numFmtId="0" fontId="0" fillId="2" borderId="54" xfId="0" applyFont="1" applyFill="1" applyBorder="1" applyAlignment="1">
      <alignment horizontal="center" vertical="center" wrapText="1"/>
    </xf>
    <xf numFmtId="9" fontId="0" fillId="2" borderId="55" xfId="0" applyNumberFormat="1" applyFont="1" applyFill="1" applyBorder="1" applyAlignment="1">
      <alignment horizontal="center" vertical="center" wrapText="1"/>
    </xf>
    <xf numFmtId="9" fontId="0" fillId="2" borderId="30" xfId="0" applyNumberFormat="1" applyFont="1" applyFill="1" applyBorder="1" applyAlignment="1">
      <alignment vertical="center" wrapText="1"/>
    </xf>
    <xf numFmtId="0" fontId="3" fillId="0" borderId="0" xfId="0" applyFont="1" applyAlignment="1">
      <alignment horizontal="center" vertical="center" wrapText="1"/>
    </xf>
    <xf numFmtId="0" fontId="3" fillId="2" borderId="48" xfId="0" applyFont="1" applyFill="1" applyBorder="1" applyAlignment="1">
      <alignment horizontal="center" vertical="center" wrapText="1"/>
    </xf>
    <xf numFmtId="165" fontId="0" fillId="2" borderId="30" xfId="0" applyNumberFormat="1" applyFont="1" applyFill="1" applyBorder="1" applyAlignment="1">
      <alignment horizontal="center" vertical="center" wrapText="1"/>
    </xf>
    <xf numFmtId="165" fontId="2" fillId="2" borderId="30" xfId="0" applyNumberFormat="1" applyFont="1" applyFill="1" applyBorder="1" applyAlignment="1">
      <alignment horizontal="center" vertical="center" wrapText="1"/>
    </xf>
    <xf numFmtId="9" fontId="0" fillId="5" borderId="30" xfId="0" applyNumberFormat="1" applyFont="1" applyFill="1" applyBorder="1" applyAlignment="1">
      <alignment horizontal="center" vertical="center" wrapText="1"/>
    </xf>
    <xf numFmtId="165" fontId="0" fillId="2" borderId="55" xfId="0" applyNumberFormat="1" applyFont="1" applyFill="1" applyBorder="1" applyAlignment="1">
      <alignment horizontal="center" vertical="center" wrapText="1"/>
    </xf>
    <xf numFmtId="167" fontId="3" fillId="2" borderId="48" xfId="0" applyNumberFormat="1" applyFont="1" applyFill="1" applyBorder="1" applyAlignment="1">
      <alignment horizontal="center" vertical="center"/>
    </xf>
    <xf numFmtId="9" fontId="0" fillId="2" borderId="30" xfId="0" applyNumberFormat="1" applyFont="1" applyFill="1" applyBorder="1" applyAlignment="1">
      <alignment horizontal="center" vertical="center" wrapText="1"/>
    </xf>
    <xf numFmtId="167" fontId="3" fillId="2" borderId="1" xfId="0" applyNumberFormat="1" applyFont="1" applyFill="1" applyBorder="1" applyAlignment="1">
      <alignment horizontal="center" vertical="center"/>
    </xf>
    <xf numFmtId="0" fontId="0" fillId="2" borderId="1" xfId="0" applyFont="1" applyFill="1" applyBorder="1" applyAlignment="1">
      <alignment horizontal="center" wrapText="1"/>
    </xf>
    <xf numFmtId="9" fontId="3" fillId="2" borderId="1" xfId="0" applyNumberFormat="1" applyFont="1" applyFill="1" applyBorder="1" applyAlignment="1">
      <alignment horizontal="center" vertical="center"/>
    </xf>
    <xf numFmtId="0" fontId="20" fillId="2" borderId="1" xfId="0" applyFont="1" applyFill="1" applyBorder="1" applyAlignment="1">
      <alignment vertical="center" wrapText="1"/>
    </xf>
    <xf numFmtId="9" fontId="0" fillId="2" borderId="1" xfId="0" applyNumberFormat="1" applyFont="1" applyFill="1" applyBorder="1" applyAlignment="1">
      <alignment horizontal="left" vertical="center" wrapText="1"/>
    </xf>
    <xf numFmtId="16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44" fontId="0" fillId="2" borderId="1" xfId="0" applyNumberFormat="1" applyFont="1" applyFill="1" applyBorder="1" applyAlignment="1">
      <alignment horizontal="center" vertical="center" wrapText="1"/>
    </xf>
    <xf numFmtId="0" fontId="10" fillId="4" borderId="60" xfId="0" applyFont="1" applyFill="1" applyBorder="1" applyAlignment="1">
      <alignment horizontal="center" vertical="center" wrapText="1"/>
    </xf>
    <xf numFmtId="0" fontId="10" fillId="4" borderId="61" xfId="0" applyFont="1" applyFill="1" applyBorder="1" applyAlignment="1">
      <alignment horizontal="center" vertical="center" wrapText="1"/>
    </xf>
    <xf numFmtId="9" fontId="0" fillId="4" borderId="61" xfId="0" applyNumberFormat="1" applyFont="1" applyFill="1" applyBorder="1" applyAlignment="1">
      <alignment horizontal="center" vertical="center"/>
    </xf>
    <xf numFmtId="0" fontId="21" fillId="4" borderId="61" xfId="0" applyFont="1" applyFill="1" applyBorder="1" applyAlignment="1">
      <alignment horizontal="center" vertical="center" wrapText="1"/>
    </xf>
    <xf numFmtId="0" fontId="0" fillId="4" borderId="61" xfId="0" applyFont="1" applyFill="1" applyBorder="1" applyAlignment="1">
      <alignment horizontal="center" vertical="center"/>
    </xf>
    <xf numFmtId="0" fontId="2" fillId="4" borderId="61" xfId="0" applyFont="1" applyFill="1" applyBorder="1" applyAlignment="1">
      <alignment horizontal="center" vertical="center"/>
    </xf>
    <xf numFmtId="0" fontId="2" fillId="4" borderId="65" xfId="0" applyFont="1" applyFill="1" applyBorder="1" applyAlignment="1">
      <alignment horizontal="center" vertical="center"/>
    </xf>
    <xf numFmtId="0" fontId="10" fillId="4" borderId="41" xfId="0" applyFont="1" applyFill="1" applyBorder="1" applyAlignment="1">
      <alignment horizontal="center" vertical="center" wrapText="1"/>
    </xf>
    <xf numFmtId="0" fontId="10" fillId="4" borderId="1" xfId="0" applyFont="1" applyFill="1" applyBorder="1" applyAlignment="1">
      <alignment horizontal="center" vertical="center" wrapText="1"/>
    </xf>
    <xf numFmtId="9" fontId="0" fillId="4" borderId="1" xfId="0" applyNumberFormat="1" applyFont="1" applyFill="1" applyBorder="1" applyAlignment="1">
      <alignment horizontal="center" vertical="center"/>
    </xf>
    <xf numFmtId="0" fontId="21" fillId="4" borderId="1" xfId="0" applyFont="1" applyFill="1" applyBorder="1" applyAlignment="1">
      <alignment horizontal="center" vertical="center" wrapText="1"/>
    </xf>
    <xf numFmtId="0" fontId="13" fillId="4" borderId="1" xfId="0" applyFont="1" applyFill="1" applyBorder="1" applyAlignment="1">
      <alignment vertical="center" wrapText="1"/>
    </xf>
    <xf numFmtId="0" fontId="16" fillId="4" borderId="1" xfId="0" applyFont="1" applyFill="1" applyBorder="1" applyAlignment="1">
      <alignment vertical="center" wrapText="1"/>
    </xf>
    <xf numFmtId="0" fontId="16" fillId="4" borderId="66" xfId="0" applyFont="1" applyFill="1" applyBorder="1" applyAlignment="1">
      <alignment vertical="center" wrapText="1"/>
    </xf>
    <xf numFmtId="0" fontId="0" fillId="4" borderId="41" xfId="0" applyFont="1" applyFill="1" applyBorder="1" applyAlignment="1">
      <alignment horizontal="center"/>
    </xf>
    <xf numFmtId="0" fontId="13" fillId="4" borderId="73" xfId="0" applyFont="1" applyFill="1" applyBorder="1" applyAlignment="1">
      <alignment horizontal="center" vertical="center" wrapText="1"/>
    </xf>
    <xf numFmtId="0" fontId="13" fillId="4" borderId="74" xfId="0" applyFont="1" applyFill="1" applyBorder="1" applyAlignment="1">
      <alignment horizontal="center" vertical="center" wrapText="1"/>
    </xf>
    <xf numFmtId="0" fontId="13" fillId="4" borderId="74" xfId="0" applyFont="1" applyFill="1" applyBorder="1" applyAlignment="1">
      <alignment vertical="center" wrapText="1"/>
    </xf>
    <xf numFmtId="0" fontId="16" fillId="4" borderId="74" xfId="0" applyFont="1" applyFill="1" applyBorder="1" applyAlignment="1">
      <alignment vertical="center" wrapText="1"/>
    </xf>
    <xf numFmtId="0" fontId="16" fillId="4" borderId="76" xfId="0" applyFont="1" applyFill="1" applyBorder="1" applyAlignment="1">
      <alignment vertical="center" wrapText="1"/>
    </xf>
    <xf numFmtId="0" fontId="13" fillId="2" borderId="1" xfId="0"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xf numFmtId="0" fontId="21" fillId="2" borderId="1" xfId="0" applyFont="1" applyFill="1" applyBorder="1" applyAlignment="1">
      <alignment vertical="center" wrapText="1"/>
    </xf>
    <xf numFmtId="0" fontId="1" fillId="0" borderId="0" xfId="0" applyFont="1"/>
    <xf numFmtId="0" fontId="13" fillId="4" borderId="30" xfId="0" applyFont="1" applyFill="1" applyBorder="1" applyAlignment="1">
      <alignment horizontal="center" vertical="center" wrapText="1"/>
    </xf>
    <xf numFmtId="0" fontId="1" fillId="2" borderId="1" xfId="0" applyFont="1" applyFill="1" applyBorder="1"/>
    <xf numFmtId="0" fontId="1" fillId="2" borderId="1" xfId="0" applyFont="1" applyFill="1" applyBorder="1" applyAlignment="1">
      <alignment horizontal="center" vertical="center"/>
    </xf>
    <xf numFmtId="168" fontId="1" fillId="2" borderId="1" xfId="0" applyNumberFormat="1" applyFont="1" applyFill="1" applyBorder="1" applyAlignment="1">
      <alignment horizontal="center" vertical="center"/>
    </xf>
    <xf numFmtId="0" fontId="22" fillId="0" borderId="0" xfId="0" applyFont="1" applyAlignment="1">
      <alignment horizontal="center" vertical="center"/>
    </xf>
    <xf numFmtId="0" fontId="22" fillId="0" borderId="0" xfId="0" applyFont="1"/>
    <xf numFmtId="0" fontId="17" fillId="2" borderId="1" xfId="0" applyFont="1" applyFill="1" applyBorder="1" applyAlignment="1">
      <alignment horizontal="center" vertical="center"/>
    </xf>
    <xf numFmtId="164" fontId="0" fillId="2" borderId="30" xfId="0" applyNumberFormat="1" applyFont="1" applyFill="1" applyBorder="1" applyAlignment="1">
      <alignment horizontal="center" vertical="center" wrapText="1"/>
    </xf>
    <xf numFmtId="0" fontId="0" fillId="2" borderId="30" xfId="0" applyFont="1" applyFill="1" applyBorder="1" applyAlignment="1">
      <alignment horizontal="left" vertical="center" wrapText="1"/>
    </xf>
    <xf numFmtId="0" fontId="0" fillId="0" borderId="0" xfId="0" applyFont="1" applyAlignment="1">
      <alignment horizontal="center" vertical="center"/>
    </xf>
    <xf numFmtId="0" fontId="0" fillId="0" borderId="0" xfId="0" applyFont="1" applyAlignment="1">
      <alignment wrapText="1"/>
    </xf>
    <xf numFmtId="1" fontId="0" fillId="6" borderId="30" xfId="0" applyNumberFormat="1" applyFont="1" applyFill="1" applyBorder="1" applyAlignment="1">
      <alignment horizontal="center" vertical="center" wrapText="1"/>
    </xf>
    <xf numFmtId="9" fontId="0" fillId="6" borderId="30" xfId="0" applyNumberFormat="1" applyFont="1" applyFill="1" applyBorder="1" applyAlignment="1">
      <alignment horizontal="center" vertical="center" wrapText="1"/>
    </xf>
    <xf numFmtId="0" fontId="0" fillId="6" borderId="30" xfId="0" applyFont="1" applyFill="1" applyBorder="1" applyAlignment="1">
      <alignment horizontal="center" vertical="center" wrapText="1"/>
    </xf>
    <xf numFmtId="9" fontId="0" fillId="7" borderId="30" xfId="0" applyNumberFormat="1" applyFont="1" applyFill="1" applyBorder="1" applyAlignment="1">
      <alignment horizontal="center" vertical="center" wrapText="1"/>
    </xf>
    <xf numFmtId="0" fontId="24" fillId="5" borderId="30" xfId="0" applyFont="1" applyFill="1" applyBorder="1" applyAlignment="1">
      <alignment horizontal="center" vertical="center" wrapText="1"/>
    </xf>
    <xf numFmtId="165" fontId="26" fillId="4" borderId="30" xfId="0" applyNumberFormat="1" applyFont="1" applyFill="1" applyBorder="1" applyAlignment="1">
      <alignment horizontal="center" vertical="center" wrapText="1"/>
    </xf>
    <xf numFmtId="9" fontId="24" fillId="6" borderId="30" xfId="0" applyNumberFormat="1" applyFont="1" applyFill="1" applyBorder="1" applyAlignment="1">
      <alignment horizontal="center" vertical="center" wrapText="1"/>
    </xf>
    <xf numFmtId="9" fontId="0" fillId="6" borderId="30" xfId="0" applyNumberFormat="1" applyFont="1" applyFill="1" applyBorder="1" applyAlignment="1">
      <alignment vertical="center" wrapText="1"/>
    </xf>
    <xf numFmtId="10" fontId="0" fillId="6" borderId="30" xfId="0" applyNumberFormat="1" applyFont="1" applyFill="1" applyBorder="1" applyAlignment="1">
      <alignment horizontal="center" vertical="center" wrapText="1"/>
    </xf>
    <xf numFmtId="10" fontId="0" fillId="2" borderId="30" xfId="0" applyNumberFormat="1" applyFont="1" applyFill="1" applyBorder="1" applyAlignment="1">
      <alignment horizontal="center" vertical="center" wrapText="1"/>
    </xf>
    <xf numFmtId="0" fontId="21" fillId="2" borderId="31" xfId="0" applyFont="1" applyFill="1" applyBorder="1" applyAlignment="1">
      <alignment horizontal="center" vertical="center" wrapText="1"/>
    </xf>
    <xf numFmtId="0" fontId="6" fillId="0" borderId="22" xfId="0" applyFont="1" applyBorder="1"/>
    <xf numFmtId="0" fontId="6" fillId="0" borderId="32" xfId="0" applyFont="1" applyBorder="1"/>
    <xf numFmtId="0" fontId="13" fillId="4" borderId="31" xfId="0" applyFont="1" applyFill="1" applyBorder="1" applyAlignment="1">
      <alignment horizontal="center" vertical="center" wrapText="1"/>
    </xf>
    <xf numFmtId="0" fontId="0" fillId="2" borderId="31" xfId="0" applyFont="1" applyFill="1" applyBorder="1" applyAlignment="1">
      <alignment horizontal="left" vertical="center" wrapText="1"/>
    </xf>
    <xf numFmtId="0" fontId="14" fillId="2" borderId="33" xfId="0" applyFont="1" applyFill="1" applyBorder="1" applyAlignment="1">
      <alignment horizontal="center" vertical="center" wrapText="1"/>
    </xf>
    <xf numFmtId="0" fontId="6" fillId="0" borderId="37" xfId="0" applyFont="1" applyBorder="1"/>
    <xf numFmtId="164" fontId="0" fillId="2" borderId="33" xfId="0" applyNumberFormat="1" applyFont="1" applyFill="1" applyBorder="1" applyAlignment="1">
      <alignment horizontal="center" vertical="center" wrapText="1"/>
    </xf>
    <xf numFmtId="44" fontId="0" fillId="2" borderId="33" xfId="0" applyNumberFormat="1" applyFont="1" applyFill="1" applyBorder="1" applyAlignment="1">
      <alignment horizontal="center" vertical="center" wrapText="1"/>
    </xf>
    <xf numFmtId="9" fontId="0" fillId="2" borderId="33" xfId="0" applyNumberFormat="1" applyFont="1" applyFill="1" applyBorder="1" applyAlignment="1">
      <alignment horizontal="center" vertical="center" wrapText="1"/>
    </xf>
    <xf numFmtId="0" fontId="21" fillId="4" borderId="62" xfId="0" applyFont="1" applyFill="1" applyBorder="1" applyAlignment="1">
      <alignment horizontal="center" vertical="center" wrapText="1"/>
    </xf>
    <xf numFmtId="0" fontId="6" fillId="0" borderId="63" xfId="0" applyFont="1" applyBorder="1"/>
    <xf numFmtId="0" fontId="6" fillId="0" borderId="64" xfId="0" applyFont="1" applyBorder="1"/>
    <xf numFmtId="0" fontId="7" fillId="4" borderId="67" xfId="0" applyFont="1" applyFill="1" applyBorder="1" applyAlignment="1">
      <alignment horizontal="center" vertical="center" wrapText="1"/>
    </xf>
    <xf numFmtId="0" fontId="6" fillId="0" borderId="68" xfId="0" applyFont="1" applyBorder="1"/>
    <xf numFmtId="0" fontId="6" fillId="0" borderId="70" xfId="0" applyFont="1" applyBorder="1"/>
    <xf numFmtId="0" fontId="6" fillId="0" borderId="71" xfId="0" applyFont="1" applyBorder="1"/>
    <xf numFmtId="9" fontId="7" fillId="2" borderId="67" xfId="0" applyNumberFormat="1" applyFont="1" applyFill="1" applyBorder="1" applyAlignment="1">
      <alignment horizontal="center" vertical="center" wrapText="1"/>
    </xf>
    <xf numFmtId="0" fontId="13" fillId="4" borderId="27" xfId="0" applyFont="1" applyFill="1" applyBorder="1" applyAlignment="1">
      <alignment horizontal="center" vertical="center" wrapText="1"/>
    </xf>
    <xf numFmtId="0" fontId="6" fillId="0" borderId="28" xfId="0" applyFont="1" applyBorder="1"/>
    <xf numFmtId="0" fontId="6" fillId="0" borderId="75" xfId="0" applyFont="1" applyBorder="1"/>
    <xf numFmtId="166" fontId="0" fillId="2" borderId="33" xfId="0" applyNumberFormat="1" applyFont="1" applyFill="1" applyBorder="1" applyAlignment="1">
      <alignment horizontal="center" vertical="center" wrapText="1"/>
    </xf>
    <xf numFmtId="0" fontId="0" fillId="2" borderId="33" xfId="0" applyFont="1" applyFill="1" applyBorder="1" applyAlignment="1">
      <alignment horizontal="center" vertical="center" wrapText="1"/>
    </xf>
    <xf numFmtId="0" fontId="0" fillId="0" borderId="33" xfId="0" applyFont="1" applyBorder="1" applyAlignment="1">
      <alignment horizontal="center" vertical="center" wrapText="1"/>
    </xf>
    <xf numFmtId="0" fontId="6" fillId="0" borderId="42" xfId="0" applyFont="1" applyBorder="1"/>
    <xf numFmtId="0" fontId="0" fillId="0" borderId="0" xfId="0" applyFont="1" applyAlignment="1">
      <alignment horizontal="center"/>
    </xf>
    <xf numFmtId="0" fontId="0" fillId="0" borderId="0" xfId="0" applyFont="1" applyAlignment="1"/>
    <xf numFmtId="44" fontId="0" fillId="5" borderId="33" xfId="0" applyNumberFormat="1" applyFont="1" applyFill="1" applyBorder="1" applyAlignment="1">
      <alignment horizontal="center" vertical="center" wrapText="1"/>
    </xf>
    <xf numFmtId="9" fontId="0" fillId="0" borderId="33" xfId="0" applyNumberFormat="1" applyFont="1" applyBorder="1" applyAlignment="1">
      <alignment horizontal="center" vertical="center" wrapText="1"/>
    </xf>
    <xf numFmtId="0" fontId="14" fillId="2" borderId="31" xfId="0" applyFont="1" applyFill="1" applyBorder="1" applyAlignment="1">
      <alignment horizontal="right" vertical="center" wrapText="1"/>
    </xf>
    <xf numFmtId="10" fontId="0" fillId="2" borderId="33" xfId="0" applyNumberFormat="1" applyFont="1" applyFill="1" applyBorder="1" applyAlignment="1">
      <alignment horizontal="center" vertical="center" wrapText="1"/>
    </xf>
    <xf numFmtId="44" fontId="2" fillId="2" borderId="33" xfId="0" applyNumberFormat="1" applyFont="1" applyFill="1" applyBorder="1" applyAlignment="1">
      <alignment horizontal="center" vertical="center" wrapText="1"/>
    </xf>
    <xf numFmtId="44" fontId="0" fillId="5" borderId="58" xfId="0" applyNumberFormat="1" applyFont="1" applyFill="1" applyBorder="1" applyAlignment="1">
      <alignment horizontal="center" vertical="center" wrapText="1"/>
    </xf>
    <xf numFmtId="0" fontId="6" fillId="0" borderId="59" xfId="0" applyFont="1" applyBorder="1"/>
    <xf numFmtId="164" fontId="0" fillId="0" borderId="33" xfId="0" applyNumberFormat="1" applyFont="1" applyBorder="1" applyAlignment="1">
      <alignment horizontal="center" vertical="center" wrapText="1"/>
    </xf>
    <xf numFmtId="44" fontId="0" fillId="0" borderId="33" xfId="0" applyNumberFormat="1" applyFont="1" applyBorder="1" applyAlignment="1">
      <alignment horizontal="center" vertical="center" wrapText="1"/>
    </xf>
    <xf numFmtId="0" fontId="13" fillId="2" borderId="33" xfId="0" applyFont="1" applyFill="1" applyBorder="1" applyAlignment="1">
      <alignment horizontal="center" vertical="center" wrapText="1"/>
    </xf>
    <xf numFmtId="44" fontId="0" fillId="2" borderId="58" xfId="0" applyNumberFormat="1" applyFont="1" applyFill="1" applyBorder="1" applyAlignment="1">
      <alignment horizontal="center" vertical="center" wrapText="1"/>
    </xf>
    <xf numFmtId="9" fontId="18" fillId="2" borderId="31" xfId="0" applyNumberFormat="1" applyFont="1" applyFill="1" applyBorder="1" applyAlignment="1">
      <alignment horizontal="center" vertical="center"/>
    </xf>
    <xf numFmtId="165" fontId="16" fillId="4" borderId="31" xfId="0" applyNumberFormat="1" applyFont="1" applyFill="1" applyBorder="1" applyAlignment="1">
      <alignment horizontal="right" vertical="center" wrapText="1"/>
    </xf>
    <xf numFmtId="0" fontId="15" fillId="2" borderId="34" xfId="0" applyFont="1" applyFill="1" applyBorder="1" applyAlignment="1">
      <alignment horizontal="center" vertical="center" wrapText="1"/>
    </xf>
    <xf numFmtId="0" fontId="6" fillId="0" borderId="35" xfId="0" applyFont="1" applyBorder="1"/>
    <xf numFmtId="0" fontId="6" fillId="0" borderId="36" xfId="0" applyFont="1" applyBorder="1"/>
    <xf numFmtId="0" fontId="6" fillId="0" borderId="38" xfId="0" applyFont="1" applyBorder="1"/>
    <xf numFmtId="0" fontId="6" fillId="0" borderId="39" xfId="0" applyFont="1" applyBorder="1"/>
    <xf numFmtId="0" fontId="6" fillId="0" borderId="40" xfId="0" applyFont="1" applyBorder="1"/>
    <xf numFmtId="0" fontId="18" fillId="0" borderId="31" xfId="0" applyFont="1" applyBorder="1" applyAlignment="1">
      <alignment horizontal="center"/>
    </xf>
    <xf numFmtId="165" fontId="7" fillId="2" borderId="67" xfId="0" applyNumberFormat="1" applyFont="1" applyFill="1" applyBorder="1" applyAlignment="1">
      <alignment horizontal="center" vertical="center" wrapText="1"/>
    </xf>
    <xf numFmtId="9" fontId="0" fillId="0" borderId="34" xfId="0" applyNumberFormat="1" applyFont="1" applyBorder="1" applyAlignment="1">
      <alignment horizontal="center" vertical="center"/>
    </xf>
    <xf numFmtId="9" fontId="0" fillId="2" borderId="34" xfId="0" applyNumberFormat="1" applyFont="1" applyFill="1" applyBorder="1" applyAlignment="1">
      <alignment horizontal="center" vertical="center"/>
    </xf>
    <xf numFmtId="0" fontId="19" fillId="2" borderId="38" xfId="0" applyFont="1" applyFill="1" applyBorder="1" applyAlignment="1">
      <alignment horizontal="center" vertical="center" wrapText="1"/>
    </xf>
    <xf numFmtId="0" fontId="24" fillId="5" borderId="34" xfId="0" applyFont="1" applyFill="1" applyBorder="1" applyAlignment="1">
      <alignment horizontal="left" vertical="center" wrapText="1"/>
    </xf>
    <xf numFmtId="0" fontId="24" fillId="0" borderId="35" xfId="0" applyFont="1" applyBorder="1"/>
    <xf numFmtId="0" fontId="24" fillId="0" borderId="36" xfId="0" applyFont="1" applyBorder="1"/>
    <xf numFmtId="0" fontId="24" fillId="0" borderId="38" xfId="0" applyFont="1" applyBorder="1"/>
    <xf numFmtId="0" fontId="24" fillId="0" borderId="39" xfId="0" applyFont="1" applyBorder="1"/>
    <xf numFmtId="0" fontId="24" fillId="0" borderId="40" xfId="0" applyFont="1" applyBorder="1"/>
    <xf numFmtId="0" fontId="0" fillId="2" borderId="34" xfId="0" applyFont="1" applyFill="1" applyBorder="1" applyAlignment="1">
      <alignment horizontal="left" vertical="center" wrapText="1"/>
    </xf>
    <xf numFmtId="0" fontId="0" fillId="5" borderId="34" xfId="0" applyFont="1" applyFill="1" applyBorder="1" applyAlignment="1">
      <alignment horizontal="left" vertical="center" wrapText="1"/>
    </xf>
    <xf numFmtId="0" fontId="24" fillId="2" borderId="34" xfId="0" applyFont="1" applyFill="1" applyBorder="1" applyAlignment="1">
      <alignment horizontal="left" vertical="center" wrapText="1"/>
    </xf>
    <xf numFmtId="9" fontId="0" fillId="2" borderId="56" xfId="0" applyNumberFormat="1" applyFont="1" applyFill="1" applyBorder="1" applyAlignment="1">
      <alignment horizontal="center" vertical="center"/>
    </xf>
    <xf numFmtId="0" fontId="6" fillId="0" borderId="57" xfId="0" applyFont="1" applyBorder="1"/>
    <xf numFmtId="165" fontId="13" fillId="4" borderId="31" xfId="0" applyNumberFormat="1" applyFont="1" applyFill="1" applyBorder="1" applyAlignment="1">
      <alignment horizontal="center" vertical="center" wrapText="1"/>
    </xf>
    <xf numFmtId="0" fontId="14" fillId="3" borderId="31" xfId="0" applyFont="1" applyFill="1" applyBorder="1" applyAlignment="1">
      <alignment horizontal="center" vertical="center" wrapText="1"/>
    </xf>
    <xf numFmtId="0" fontId="6" fillId="0" borderId="69" xfId="0" applyFont="1" applyBorder="1"/>
    <xf numFmtId="0" fontId="6" fillId="0" borderId="72" xfId="0" applyFont="1" applyBorder="1"/>
    <xf numFmtId="165" fontId="0" fillId="2" borderId="34" xfId="0" applyNumberFormat="1" applyFont="1" applyFill="1" applyBorder="1" applyAlignment="1">
      <alignment horizontal="center" vertical="center"/>
    </xf>
    <xf numFmtId="165" fontId="0" fillId="0" borderId="34" xfId="0" applyNumberFormat="1" applyFont="1" applyBorder="1" applyAlignment="1">
      <alignment horizontal="center" vertical="center"/>
    </xf>
    <xf numFmtId="0" fontId="24" fillId="2" borderId="60" xfId="0" applyFont="1" applyFill="1" applyBorder="1" applyAlignment="1">
      <alignment vertical="center" wrapText="1"/>
    </xf>
    <xf numFmtId="0" fontId="24" fillId="0" borderId="64" xfId="0" applyFont="1" applyBorder="1"/>
    <xf numFmtId="0" fontId="24" fillId="0" borderId="65" xfId="0" applyFont="1" applyBorder="1"/>
    <xf numFmtId="0" fontId="24" fillId="0" borderId="73" xfId="0" applyFont="1" applyBorder="1"/>
    <xf numFmtId="0" fontId="24" fillId="0" borderId="75" xfId="0" applyFont="1" applyBorder="1"/>
    <xf numFmtId="0" fontId="24" fillId="0" borderId="76" xfId="0" applyFont="1" applyBorder="1"/>
    <xf numFmtId="0" fontId="23" fillId="2" borderId="34" xfId="0" applyFont="1" applyFill="1" applyBorder="1" applyAlignment="1">
      <alignment vertical="center" wrapText="1"/>
    </xf>
    <xf numFmtId="0" fontId="23" fillId="5" borderId="34" xfId="0" applyFont="1" applyFill="1" applyBorder="1" applyAlignment="1">
      <alignment horizontal="left" vertical="center" wrapText="1"/>
    </xf>
    <xf numFmtId="0" fontId="23" fillId="0" borderId="60" xfId="0" applyFont="1" applyBorder="1" applyAlignment="1">
      <alignment vertical="center" wrapText="1"/>
    </xf>
    <xf numFmtId="0" fontId="0" fillId="0" borderId="64" xfId="0" applyBorder="1" applyAlignment="1">
      <alignment vertical="center" wrapText="1"/>
    </xf>
    <xf numFmtId="0" fontId="0" fillId="0" borderId="73" xfId="0" applyBorder="1" applyAlignment="1">
      <alignment vertical="center" wrapText="1"/>
    </xf>
    <xf numFmtId="0" fontId="0" fillId="0" borderId="75" xfId="0" applyBorder="1" applyAlignment="1">
      <alignment vertical="center" wrapText="1"/>
    </xf>
    <xf numFmtId="0" fontId="6" fillId="8" borderId="35" xfId="0" applyFont="1" applyFill="1" applyBorder="1"/>
    <xf numFmtId="0" fontId="6" fillId="8" borderId="36" xfId="0" applyFont="1" applyFill="1" applyBorder="1"/>
    <xf numFmtId="0" fontId="6" fillId="8" borderId="38" xfId="0" applyFont="1" applyFill="1" applyBorder="1"/>
    <xf numFmtId="0" fontId="6" fillId="8" borderId="39" xfId="0" applyFont="1" applyFill="1" applyBorder="1"/>
    <xf numFmtId="0" fontId="6" fillId="8" borderId="40" xfId="0" applyFont="1" applyFill="1" applyBorder="1"/>
    <xf numFmtId="0" fontId="25" fillId="2" borderId="34" xfId="0" applyFont="1" applyFill="1" applyBorder="1" applyAlignment="1">
      <alignment horizontal="center" vertical="center" wrapText="1"/>
    </xf>
    <xf numFmtId="49" fontId="0" fillId="2" borderId="33" xfId="0" applyNumberFormat="1" applyFont="1" applyFill="1" applyBorder="1" applyAlignment="1">
      <alignment horizontal="center" vertical="center" wrapText="1"/>
    </xf>
    <xf numFmtId="0" fontId="13" fillId="2" borderId="27" xfId="0" applyFont="1" applyFill="1" applyBorder="1" applyAlignment="1">
      <alignment horizontal="left" vertical="center" wrapText="1"/>
    </xf>
    <xf numFmtId="0" fontId="6" fillId="0" borderId="29" xfId="0" applyFont="1" applyBorder="1"/>
    <xf numFmtId="165" fontId="16" fillId="4" borderId="31" xfId="0" applyNumberFormat="1" applyFont="1" applyFill="1" applyBorder="1" applyAlignment="1">
      <alignment horizontal="center" vertical="center" wrapText="1"/>
    </xf>
    <xf numFmtId="0" fontId="14" fillId="2" borderId="18" xfId="0" applyFont="1" applyFill="1" applyBorder="1" applyAlignment="1">
      <alignment horizontal="center" vertical="center" wrapText="1"/>
    </xf>
    <xf numFmtId="0" fontId="6" fillId="0" borderId="19" xfId="0" applyFont="1" applyBorder="1"/>
    <xf numFmtId="0" fontId="14" fillId="2" borderId="18" xfId="0" applyFont="1" applyFill="1" applyBorder="1" applyAlignment="1">
      <alignment horizontal="center" vertical="center"/>
    </xf>
    <xf numFmtId="0" fontId="6" fillId="0" borderId="20" xfId="0" applyFont="1" applyBorder="1"/>
    <xf numFmtId="0" fontId="14" fillId="2" borderId="25" xfId="0" applyFont="1" applyFill="1" applyBorder="1" applyAlignment="1">
      <alignment horizontal="center" vertical="center" wrapText="1"/>
    </xf>
    <xf numFmtId="0" fontId="6" fillId="0" borderId="26" xfId="0" applyFont="1" applyBorder="1"/>
    <xf numFmtId="0" fontId="15" fillId="2" borderId="25" xfId="0" applyFont="1" applyFill="1" applyBorder="1" applyAlignment="1">
      <alignment horizontal="center" vertical="center"/>
    </xf>
    <xf numFmtId="0" fontId="6" fillId="0" borderId="23" xfId="0" applyFont="1" applyBorder="1"/>
    <xf numFmtId="0" fontId="14" fillId="2" borderId="18" xfId="0" applyFont="1" applyFill="1" applyBorder="1" applyAlignment="1">
      <alignment horizontal="right" vertical="center" wrapText="1"/>
    </xf>
    <xf numFmtId="0" fontId="14" fillId="3" borderId="25"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4" fillId="2" borderId="15" xfId="0" applyFont="1" applyFill="1" applyBorder="1" applyAlignment="1">
      <alignment horizontal="left" vertical="center" wrapText="1"/>
    </xf>
    <xf numFmtId="0" fontId="6" fillId="0" borderId="16" xfId="0" applyFont="1" applyBorder="1"/>
    <xf numFmtId="0" fontId="6" fillId="0" borderId="17" xfId="0" applyFont="1" applyBorder="1"/>
    <xf numFmtId="17" fontId="14" fillId="2" borderId="18" xfId="0" applyNumberFormat="1" applyFont="1" applyFill="1" applyBorder="1" applyAlignment="1">
      <alignment horizontal="center" vertical="center" wrapText="1"/>
    </xf>
    <xf numFmtId="0" fontId="14" fillId="2" borderId="21" xfId="0" applyFont="1" applyFill="1" applyBorder="1" applyAlignment="1">
      <alignment horizontal="center" vertical="center" wrapText="1"/>
    </xf>
    <xf numFmtId="0" fontId="5" fillId="3" borderId="2" xfId="0" applyFont="1" applyFill="1" applyBorder="1" applyAlignment="1">
      <alignment horizontal="center" vertical="center"/>
    </xf>
    <xf numFmtId="0" fontId="6" fillId="0" borderId="3" xfId="0" applyFont="1" applyBorder="1"/>
    <xf numFmtId="0" fontId="6" fillId="0" borderId="6" xfId="0" applyFont="1" applyBorder="1"/>
    <xf numFmtId="0" fontId="6" fillId="0" borderId="7" xfId="0" applyFont="1" applyBorder="1"/>
    <xf numFmtId="0" fontId="6" fillId="0" borderId="8" xfId="0" applyFont="1" applyBorder="1"/>
    <xf numFmtId="0" fontId="6" fillId="0" borderId="10" xfId="0" applyFont="1" applyBorder="1"/>
    <xf numFmtId="0" fontId="7" fillId="3" borderId="2" xfId="0" applyFont="1" applyFill="1" applyBorder="1" applyAlignment="1">
      <alignment horizontal="center" vertical="center"/>
    </xf>
    <xf numFmtId="0" fontId="6" fillId="0" borderId="4" xfId="0" applyFont="1" applyBorder="1"/>
    <xf numFmtId="0" fontId="6" fillId="0" borderId="9" xfId="0" applyFont="1" applyBorder="1"/>
    <xf numFmtId="0" fontId="10" fillId="3" borderId="11" xfId="0" applyFont="1" applyFill="1" applyBorder="1" applyAlignment="1">
      <alignment horizontal="center" vertical="center"/>
    </xf>
    <xf numFmtId="0" fontId="6" fillId="0" borderId="12" xfId="0" applyFont="1" applyBorder="1"/>
    <xf numFmtId="0" fontId="6" fillId="0" borderId="13" xfId="0" applyFont="1" applyBorder="1"/>
    <xf numFmtId="0" fontId="13" fillId="2" borderId="15" xfId="0" applyFont="1" applyFill="1" applyBorder="1" applyAlignment="1">
      <alignment horizontal="left" vertical="center" wrapText="1"/>
    </xf>
    <xf numFmtId="0" fontId="13" fillId="2" borderId="15" xfId="0" applyFont="1" applyFill="1" applyBorder="1" applyAlignment="1">
      <alignment horizontal="center" vertical="center" wrapText="1"/>
    </xf>
    <xf numFmtId="0" fontId="14" fillId="2" borderId="18" xfId="0" applyFont="1" applyFill="1" applyBorder="1" applyAlignment="1">
      <alignment horizontal="left" vertical="center" wrapText="1"/>
    </xf>
    <xf numFmtId="0" fontId="23" fillId="0" borderId="34" xfId="0" applyFont="1" applyBorder="1" applyAlignment="1">
      <alignment horizontal="left" vertical="center" wrapText="1"/>
    </xf>
    <xf numFmtId="0" fontId="23" fillId="2" borderId="34" xfId="0" applyFont="1" applyFill="1" applyBorder="1" applyAlignment="1">
      <alignment horizontal="left" vertical="center" wrapText="1"/>
    </xf>
    <xf numFmtId="0" fontId="6" fillId="5" borderId="34" xfId="0" applyFont="1" applyFill="1" applyBorder="1" applyAlignment="1">
      <alignment horizontal="left" vertical="center" wrapText="1"/>
    </xf>
    <xf numFmtId="0" fontId="0" fillId="2" borderId="60" xfId="0" applyFont="1" applyFill="1" applyBorder="1" applyAlignment="1">
      <alignment horizontal="left" vertical="center" wrapText="1"/>
    </xf>
    <xf numFmtId="44" fontId="3" fillId="2" borderId="46" xfId="0" applyNumberFormat="1" applyFont="1" applyFill="1" applyBorder="1" applyAlignment="1">
      <alignment horizontal="center" vertical="center"/>
    </xf>
    <xf numFmtId="0" fontId="6" fillId="0" borderId="47" xfId="0" applyFont="1" applyBorder="1"/>
    <xf numFmtId="0" fontId="3" fillId="2" borderId="44" xfId="0" applyFont="1" applyFill="1" applyBorder="1" applyAlignment="1">
      <alignment horizontal="center" vertical="center" wrapText="1"/>
    </xf>
    <xf numFmtId="0" fontId="6" fillId="0" borderId="45" xfId="0" applyFont="1" applyBorder="1"/>
    <xf numFmtId="0" fontId="24" fillId="2" borderId="60" xfId="0" applyFont="1" applyFill="1" applyBorder="1" applyAlignment="1">
      <alignment horizontal="left" vertical="center" wrapText="1"/>
    </xf>
    <xf numFmtId="0" fontId="3" fillId="2" borderId="46" xfId="0" applyFont="1" applyFill="1" applyBorder="1" applyAlignment="1">
      <alignment horizontal="center" vertical="center" wrapText="1"/>
    </xf>
    <xf numFmtId="9" fontId="0" fillId="2" borderId="33" xfId="0" applyNumberFormat="1" applyFont="1" applyFill="1" applyBorder="1" applyAlignment="1">
      <alignment horizontal="center" vertical="center"/>
    </xf>
    <xf numFmtId="10" fontId="6" fillId="0" borderId="37" xfId="0" applyNumberFormat="1" applyFont="1" applyBorder="1"/>
    <xf numFmtId="9" fontId="6" fillId="0" borderId="38" xfId="0" applyNumberFormat="1" applyFont="1" applyBorder="1"/>
    <xf numFmtId="0" fontId="14" fillId="2" borderId="72" xfId="0" applyFont="1" applyFill="1" applyBorder="1" applyAlignment="1">
      <alignment horizontal="center" vertical="top" wrapText="1"/>
    </xf>
    <xf numFmtId="9" fontId="24" fillId="2" borderId="50" xfId="0" applyNumberFormat="1" applyFont="1" applyFill="1" applyBorder="1" applyAlignment="1">
      <alignment horizontal="center" vertical="center"/>
    </xf>
    <xf numFmtId="0" fontId="24" fillId="0" borderId="28" xfId="0" applyFont="1" applyBorder="1"/>
    <xf numFmtId="0" fontId="24" fillId="0" borderId="51" xfId="0" applyFont="1" applyBorder="1"/>
    <xf numFmtId="165" fontId="26" fillId="4" borderId="31" xfId="0" applyNumberFormat="1" applyFont="1" applyFill="1" applyBorder="1" applyAlignment="1">
      <alignment horizontal="center" vertical="center" wrapText="1"/>
    </xf>
    <xf numFmtId="0" fontId="24" fillId="0" borderId="3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628650</xdr:colOff>
      <xdr:row>1</xdr:row>
      <xdr:rowOff>104775</xdr:rowOff>
    </xdr:from>
    <xdr:ext cx="1114425" cy="10668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002"/>
  <sheetViews>
    <sheetView showGridLines="0" tabSelected="1" topLeftCell="J31" zoomScale="85" zoomScaleNormal="85" workbookViewId="0">
      <selection activeCell="C11" sqref="C11:G11"/>
    </sheetView>
  </sheetViews>
  <sheetFormatPr baseColWidth="10" defaultColWidth="14.42578125" defaultRowHeight="15" customHeight="1" x14ac:dyDescent="0.2"/>
  <cols>
    <col min="1" max="1" width="1.5703125" customWidth="1"/>
    <col min="2" max="2" width="29.7109375" customWidth="1"/>
    <col min="3" max="3" width="7.28515625" customWidth="1"/>
    <col min="4" max="4" width="39.42578125" customWidth="1"/>
    <col min="5" max="5" width="13.85546875" customWidth="1"/>
    <col min="6" max="6" width="13.28515625" customWidth="1"/>
    <col min="7" max="7" width="35.28515625" customWidth="1"/>
    <col min="8" max="8" width="26.42578125" customWidth="1"/>
    <col min="9" max="9" width="10.28515625" customWidth="1"/>
    <col min="10" max="11" width="15.28515625" customWidth="1"/>
    <col min="12" max="12" width="14" customWidth="1"/>
    <col min="13" max="13" width="13.28515625" customWidth="1"/>
    <col min="14" max="14" width="11.28515625" customWidth="1"/>
    <col min="15" max="15" width="16.5703125" customWidth="1"/>
    <col min="16" max="18" width="28.85546875" customWidth="1"/>
    <col min="19" max="19" width="27" customWidth="1"/>
  </cols>
  <sheetData>
    <row r="1" spans="1:32" ht="12.75" customHeight="1" x14ac:dyDescent="0.2">
      <c r="A1" s="1" t="s">
        <v>0</v>
      </c>
      <c r="B1" s="1" t="s">
        <v>0</v>
      </c>
      <c r="C1" s="1" t="s">
        <v>0</v>
      </c>
      <c r="D1" s="1" t="s">
        <v>0</v>
      </c>
      <c r="E1" s="1" t="s">
        <v>0</v>
      </c>
      <c r="F1" s="1" t="s">
        <v>0</v>
      </c>
      <c r="G1" s="2" t="s">
        <v>0</v>
      </c>
      <c r="H1" s="1" t="s">
        <v>0</v>
      </c>
      <c r="I1" s="1"/>
      <c r="J1" s="3" t="s">
        <v>0</v>
      </c>
      <c r="K1" s="3"/>
      <c r="L1" s="3"/>
      <c r="M1" s="3"/>
      <c r="N1" s="3"/>
      <c r="O1" s="3" t="s">
        <v>0</v>
      </c>
      <c r="P1" s="4"/>
      <c r="Q1" s="5" t="s">
        <v>0</v>
      </c>
      <c r="R1" s="5" t="s">
        <v>0</v>
      </c>
      <c r="S1" s="6"/>
      <c r="T1" s="1"/>
      <c r="U1" s="1"/>
      <c r="V1" s="1"/>
      <c r="W1" s="1"/>
      <c r="X1" s="1"/>
      <c r="Y1" s="1"/>
      <c r="Z1" s="1"/>
      <c r="AA1" s="1"/>
      <c r="AB1" s="1"/>
      <c r="AC1" s="1"/>
      <c r="AD1" s="1"/>
      <c r="AE1" s="1"/>
    </row>
    <row r="2" spans="1:32" ht="33.75" customHeight="1" x14ac:dyDescent="0.2">
      <c r="A2" s="7"/>
      <c r="B2" s="226"/>
      <c r="C2" s="227"/>
      <c r="D2" s="232" t="s">
        <v>1</v>
      </c>
      <c r="E2" s="233"/>
      <c r="F2" s="233"/>
      <c r="G2" s="233"/>
      <c r="H2" s="233"/>
      <c r="I2" s="233"/>
      <c r="J2" s="233"/>
      <c r="K2" s="233"/>
      <c r="L2" s="233"/>
      <c r="M2" s="233"/>
      <c r="N2" s="233"/>
      <c r="O2" s="233"/>
      <c r="P2" s="227"/>
      <c r="Q2" s="8" t="s">
        <v>2</v>
      </c>
      <c r="R2" s="9" t="s">
        <v>3</v>
      </c>
      <c r="S2" s="6"/>
      <c r="T2" s="1"/>
      <c r="U2" s="1"/>
      <c r="V2" s="1"/>
      <c r="W2" s="1"/>
      <c r="X2" s="1"/>
      <c r="Y2" s="1"/>
      <c r="Z2" s="1"/>
      <c r="AA2" s="1"/>
      <c r="AB2" s="1"/>
      <c r="AC2" s="1"/>
      <c r="AD2" s="1"/>
      <c r="AE2" s="1"/>
    </row>
    <row r="3" spans="1:32" ht="33.75" customHeight="1" x14ac:dyDescent="0.2">
      <c r="A3" s="7"/>
      <c r="B3" s="228"/>
      <c r="C3" s="229"/>
      <c r="D3" s="230"/>
      <c r="E3" s="234"/>
      <c r="F3" s="234"/>
      <c r="G3" s="234"/>
      <c r="H3" s="234"/>
      <c r="I3" s="234"/>
      <c r="J3" s="234"/>
      <c r="K3" s="234"/>
      <c r="L3" s="234"/>
      <c r="M3" s="234"/>
      <c r="N3" s="234"/>
      <c r="O3" s="234"/>
      <c r="P3" s="231"/>
      <c r="Q3" s="8" t="s">
        <v>4</v>
      </c>
      <c r="R3" s="9">
        <v>8</v>
      </c>
      <c r="S3" s="6"/>
      <c r="T3" s="1"/>
      <c r="U3" s="1"/>
      <c r="V3" s="1"/>
      <c r="W3" s="1"/>
      <c r="X3" s="1"/>
      <c r="Y3" s="1"/>
      <c r="Z3" s="1"/>
      <c r="AA3" s="1"/>
      <c r="AB3" s="1"/>
      <c r="AC3" s="1"/>
      <c r="AD3" s="1"/>
      <c r="AE3" s="1"/>
    </row>
    <row r="4" spans="1:32" ht="33.75" customHeight="1" x14ac:dyDescent="0.2">
      <c r="A4" s="7"/>
      <c r="B4" s="230"/>
      <c r="C4" s="231"/>
      <c r="D4" s="235" t="s">
        <v>5</v>
      </c>
      <c r="E4" s="236"/>
      <c r="F4" s="236"/>
      <c r="G4" s="236"/>
      <c r="H4" s="236"/>
      <c r="I4" s="236"/>
      <c r="J4" s="236"/>
      <c r="K4" s="236"/>
      <c r="L4" s="236"/>
      <c r="M4" s="236"/>
      <c r="N4" s="236"/>
      <c r="O4" s="236"/>
      <c r="P4" s="237"/>
      <c r="Q4" s="8" t="s">
        <v>6</v>
      </c>
      <c r="R4" s="10">
        <v>43878</v>
      </c>
      <c r="S4" s="6"/>
      <c r="T4" s="1"/>
      <c r="U4" s="1"/>
      <c r="V4" s="1"/>
      <c r="W4" s="1"/>
      <c r="X4" s="1"/>
      <c r="Y4" s="1"/>
      <c r="Z4" s="1"/>
      <c r="AA4" s="1"/>
      <c r="AB4" s="1"/>
      <c r="AC4" s="1"/>
      <c r="AD4" s="1"/>
      <c r="AE4" s="1"/>
    </row>
    <row r="5" spans="1:32" ht="9" customHeight="1" x14ac:dyDescent="0.2">
      <c r="A5" s="7"/>
      <c r="B5" s="11"/>
      <c r="C5" s="11"/>
      <c r="D5" s="11"/>
      <c r="E5" s="12"/>
      <c r="F5" s="12"/>
      <c r="G5" s="12"/>
      <c r="H5" s="12"/>
      <c r="I5" s="12"/>
      <c r="J5" s="12"/>
      <c r="K5" s="12"/>
      <c r="L5" s="12"/>
      <c r="M5" s="12"/>
      <c r="N5" s="12"/>
      <c r="O5" s="12"/>
      <c r="P5" s="13"/>
      <c r="Q5" s="14"/>
      <c r="R5" s="15"/>
      <c r="S5" s="6"/>
      <c r="T5" s="16"/>
      <c r="U5" s="7"/>
      <c r="V5" s="1"/>
      <c r="W5" s="1"/>
      <c r="X5" s="1"/>
      <c r="Y5" s="1"/>
      <c r="Z5" s="1"/>
      <c r="AA5" s="1"/>
      <c r="AB5" s="1"/>
      <c r="AC5" s="1"/>
      <c r="AD5" s="1"/>
      <c r="AE5" s="1"/>
    </row>
    <row r="6" spans="1:32" ht="18" customHeight="1" x14ac:dyDescent="0.2">
      <c r="A6" s="7"/>
      <c r="B6" s="238" t="s">
        <v>7</v>
      </c>
      <c r="C6" s="222"/>
      <c r="D6" s="222"/>
      <c r="E6" s="222"/>
      <c r="F6" s="222"/>
      <c r="G6" s="222"/>
      <c r="H6" s="222"/>
      <c r="I6" s="222"/>
      <c r="J6" s="222"/>
      <c r="K6" s="222"/>
      <c r="L6" s="222"/>
      <c r="M6" s="222"/>
      <c r="N6" s="222"/>
      <c r="O6" s="222"/>
      <c r="P6" s="222"/>
      <c r="Q6" s="222"/>
      <c r="R6" s="223"/>
      <c r="S6" s="6"/>
      <c r="T6" s="16"/>
      <c r="U6" s="7"/>
      <c r="V6" s="1"/>
      <c r="W6" s="1"/>
      <c r="X6" s="1"/>
      <c r="Y6" s="1"/>
      <c r="Z6" s="1"/>
      <c r="AA6" s="1"/>
      <c r="AB6" s="1"/>
      <c r="AC6" s="1"/>
      <c r="AD6" s="1"/>
      <c r="AE6" s="1"/>
    </row>
    <row r="7" spans="1:32" ht="9.75" customHeight="1" x14ac:dyDescent="0.2">
      <c r="A7" s="7"/>
      <c r="B7" s="239"/>
      <c r="C7" s="222"/>
      <c r="D7" s="222"/>
      <c r="E7" s="222"/>
      <c r="F7" s="222"/>
      <c r="G7" s="222"/>
      <c r="H7" s="222"/>
      <c r="I7" s="222"/>
      <c r="J7" s="222"/>
      <c r="K7" s="222"/>
      <c r="L7" s="222"/>
      <c r="M7" s="222"/>
      <c r="N7" s="222"/>
      <c r="O7" s="222"/>
      <c r="P7" s="222"/>
      <c r="Q7" s="222"/>
      <c r="R7" s="223"/>
      <c r="S7" s="6"/>
      <c r="T7" s="16"/>
      <c r="U7" s="7"/>
      <c r="V7" s="1"/>
      <c r="W7" s="1"/>
      <c r="X7" s="1"/>
      <c r="Y7" s="1"/>
      <c r="Z7" s="1"/>
      <c r="AA7" s="1"/>
      <c r="AB7" s="1"/>
      <c r="AC7" s="1"/>
      <c r="AD7" s="1"/>
      <c r="AE7" s="1"/>
    </row>
    <row r="8" spans="1:32" ht="39" customHeight="1" x14ac:dyDescent="0.2">
      <c r="A8" s="7"/>
      <c r="B8" s="240" t="s">
        <v>8</v>
      </c>
      <c r="C8" s="211"/>
      <c r="D8" s="240" t="s">
        <v>9</v>
      </c>
      <c r="E8" s="213"/>
      <c r="F8" s="213"/>
      <c r="G8" s="213"/>
      <c r="H8" s="213"/>
      <c r="I8" s="211"/>
      <c r="J8" s="210" t="s">
        <v>10</v>
      </c>
      <c r="K8" s="213"/>
      <c r="L8" s="211"/>
      <c r="M8" s="225" t="s">
        <v>11</v>
      </c>
      <c r="N8" s="121"/>
      <c r="O8" s="121"/>
      <c r="P8" s="121"/>
      <c r="Q8" s="121"/>
      <c r="R8" s="217"/>
      <c r="S8" s="6"/>
      <c r="T8" s="16"/>
      <c r="U8" s="7"/>
      <c r="V8" s="1"/>
      <c r="W8" s="1"/>
      <c r="X8" s="1"/>
      <c r="Y8" s="1"/>
      <c r="Z8" s="1"/>
      <c r="AA8" s="1"/>
      <c r="AB8" s="1"/>
      <c r="AC8" s="1"/>
      <c r="AD8" s="1"/>
      <c r="AE8" s="1"/>
    </row>
    <row r="9" spans="1:32" ht="39" customHeight="1" x14ac:dyDescent="0.2">
      <c r="A9" s="7"/>
      <c r="B9" s="17" t="s">
        <v>12</v>
      </c>
      <c r="C9" s="218" t="s">
        <v>13</v>
      </c>
      <c r="D9" s="213"/>
      <c r="E9" s="213"/>
      <c r="F9" s="211"/>
      <c r="G9" s="210" t="s">
        <v>14</v>
      </c>
      <c r="H9" s="211"/>
      <c r="I9" s="219" t="s">
        <v>15</v>
      </c>
      <c r="J9" s="121"/>
      <c r="K9" s="121"/>
      <c r="L9" s="215"/>
      <c r="M9" s="214" t="s">
        <v>16</v>
      </c>
      <c r="N9" s="121"/>
      <c r="O9" s="215"/>
      <c r="P9" s="220" t="s">
        <v>17</v>
      </c>
      <c r="Q9" s="121"/>
      <c r="R9" s="217"/>
      <c r="S9" s="6"/>
      <c r="T9" s="16"/>
      <c r="U9" s="7"/>
      <c r="V9" s="1"/>
      <c r="W9" s="1"/>
      <c r="X9" s="1"/>
      <c r="Y9" s="1"/>
      <c r="Z9" s="1"/>
      <c r="AA9" s="1"/>
      <c r="AB9" s="1"/>
      <c r="AC9" s="1"/>
      <c r="AD9" s="1"/>
      <c r="AE9" s="1"/>
    </row>
    <row r="10" spans="1:32" ht="39" customHeight="1" x14ac:dyDescent="0.2">
      <c r="A10" s="7"/>
      <c r="B10" s="17" t="s">
        <v>18</v>
      </c>
      <c r="C10" s="221" t="s">
        <v>19</v>
      </c>
      <c r="D10" s="222"/>
      <c r="E10" s="222"/>
      <c r="F10" s="222"/>
      <c r="G10" s="222"/>
      <c r="H10" s="222"/>
      <c r="I10" s="222"/>
      <c r="J10" s="222"/>
      <c r="K10" s="222"/>
      <c r="L10" s="222"/>
      <c r="M10" s="222"/>
      <c r="N10" s="222"/>
      <c r="O10" s="222"/>
      <c r="P10" s="222"/>
      <c r="Q10" s="222"/>
      <c r="R10" s="223"/>
      <c r="S10" s="6"/>
      <c r="T10" s="16"/>
      <c r="U10" s="7"/>
      <c r="V10" s="1"/>
      <c r="W10" s="1"/>
      <c r="X10" s="1"/>
      <c r="Y10" s="1"/>
      <c r="Z10" s="1"/>
      <c r="AA10" s="1"/>
      <c r="AB10" s="1"/>
      <c r="AC10" s="1"/>
      <c r="AD10" s="1"/>
      <c r="AE10" s="1"/>
      <c r="AF10" s="18"/>
    </row>
    <row r="11" spans="1:32" ht="38.25" customHeight="1" x14ac:dyDescent="0.2">
      <c r="A11" s="7"/>
      <c r="B11" s="19" t="s">
        <v>20</v>
      </c>
      <c r="C11" s="224">
        <v>43831</v>
      </c>
      <c r="D11" s="213"/>
      <c r="E11" s="213"/>
      <c r="F11" s="213"/>
      <c r="G11" s="211"/>
      <c r="H11" s="210" t="s">
        <v>21</v>
      </c>
      <c r="I11" s="211"/>
      <c r="J11" s="212" t="s">
        <v>22</v>
      </c>
      <c r="K11" s="213"/>
      <c r="L11" s="211"/>
      <c r="M11" s="214" t="s">
        <v>23</v>
      </c>
      <c r="N11" s="121"/>
      <c r="O11" s="121"/>
      <c r="P11" s="215"/>
      <c r="Q11" s="216" t="s">
        <v>24</v>
      </c>
      <c r="R11" s="217"/>
      <c r="S11" s="6"/>
      <c r="T11" s="16"/>
      <c r="U11" s="7"/>
      <c r="V11" s="1"/>
      <c r="W11" s="1"/>
      <c r="X11" s="1"/>
      <c r="Y11" s="1"/>
      <c r="Z11" s="1"/>
      <c r="AA11" s="1"/>
      <c r="AB11" s="1"/>
      <c r="AC11" s="1"/>
      <c r="AD11" s="1"/>
      <c r="AE11" s="1"/>
    </row>
    <row r="12" spans="1:32" ht="38.25" customHeight="1" x14ac:dyDescent="0.2">
      <c r="A12" s="7"/>
      <c r="B12" s="207" t="s">
        <v>25</v>
      </c>
      <c r="C12" s="139"/>
      <c r="D12" s="139"/>
      <c r="E12" s="139"/>
      <c r="F12" s="139"/>
      <c r="G12" s="139"/>
      <c r="H12" s="139"/>
      <c r="I12" s="139"/>
      <c r="J12" s="139"/>
      <c r="K12" s="139"/>
      <c r="L12" s="139"/>
      <c r="M12" s="139"/>
      <c r="N12" s="139"/>
      <c r="O12" s="139"/>
      <c r="P12" s="139"/>
      <c r="Q12" s="139"/>
      <c r="R12" s="208"/>
      <c r="S12" s="6"/>
      <c r="T12" s="16"/>
      <c r="U12" s="7"/>
      <c r="V12" s="1"/>
      <c r="W12" s="1"/>
      <c r="X12" s="1"/>
      <c r="Y12" s="1"/>
      <c r="Z12" s="1"/>
      <c r="AA12" s="1"/>
      <c r="AB12" s="1"/>
      <c r="AC12" s="1"/>
      <c r="AD12" s="1"/>
      <c r="AE12" s="1"/>
    </row>
    <row r="13" spans="1:32" ht="38.25" customHeight="1" x14ac:dyDescent="0.2">
      <c r="A13" s="1"/>
      <c r="B13" s="20" t="s">
        <v>26</v>
      </c>
      <c r="C13" s="123" t="s">
        <v>27</v>
      </c>
      <c r="D13" s="121"/>
      <c r="E13" s="121"/>
      <c r="F13" s="121"/>
      <c r="G13" s="121"/>
      <c r="H13" s="121"/>
      <c r="I13" s="121"/>
      <c r="J13" s="121"/>
      <c r="K13" s="122"/>
      <c r="L13" s="182" t="s">
        <v>28</v>
      </c>
      <c r="M13" s="121"/>
      <c r="N13" s="122"/>
      <c r="O13" s="21">
        <v>0.1</v>
      </c>
      <c r="P13" s="209" t="s">
        <v>29</v>
      </c>
      <c r="Q13" s="122"/>
      <c r="R13" s="22">
        <f>O22*O13</f>
        <v>9.6666666666666679E-2</v>
      </c>
      <c r="S13" s="23"/>
      <c r="T13" s="1"/>
      <c r="U13" s="1"/>
      <c r="V13" s="1"/>
      <c r="W13" s="1"/>
      <c r="X13" s="1"/>
      <c r="Y13" s="1"/>
      <c r="Z13" s="1"/>
      <c r="AA13" s="1"/>
      <c r="AB13" s="1"/>
      <c r="AC13" s="1"/>
      <c r="AD13" s="1"/>
      <c r="AE13" s="1"/>
    </row>
    <row r="14" spans="1:32" ht="33.75" customHeight="1" x14ac:dyDescent="0.2">
      <c r="A14" s="1"/>
      <c r="B14" s="125" t="s">
        <v>30</v>
      </c>
      <c r="C14" s="125" t="s">
        <v>31</v>
      </c>
      <c r="D14" s="125" t="s">
        <v>32</v>
      </c>
      <c r="E14" s="125" t="s">
        <v>33</v>
      </c>
      <c r="F14" s="125" t="s">
        <v>34</v>
      </c>
      <c r="G14" s="125" t="s">
        <v>35</v>
      </c>
      <c r="H14" s="125" t="s">
        <v>36</v>
      </c>
      <c r="I14" s="183" t="s">
        <v>37</v>
      </c>
      <c r="J14" s="121"/>
      <c r="K14" s="121"/>
      <c r="L14" s="121"/>
      <c r="M14" s="121"/>
      <c r="N14" s="121"/>
      <c r="O14" s="122"/>
      <c r="P14" s="160" t="s">
        <v>38</v>
      </c>
      <c r="Q14" s="161"/>
      <c r="R14" s="162"/>
      <c r="S14" s="24"/>
      <c r="T14" s="1"/>
      <c r="U14" s="1"/>
      <c r="V14" s="1"/>
      <c r="W14" s="1"/>
      <c r="X14" s="1"/>
      <c r="Y14" s="1"/>
      <c r="Z14" s="1"/>
      <c r="AA14" s="1"/>
      <c r="AB14" s="1"/>
      <c r="AC14" s="1"/>
      <c r="AD14" s="1"/>
      <c r="AE14" s="1"/>
    </row>
    <row r="15" spans="1:32" ht="38.25" customHeight="1" x14ac:dyDescent="0.2">
      <c r="A15" s="1"/>
      <c r="B15" s="126"/>
      <c r="C15" s="126"/>
      <c r="D15" s="126"/>
      <c r="E15" s="126"/>
      <c r="F15" s="126"/>
      <c r="G15" s="126"/>
      <c r="H15" s="126"/>
      <c r="I15" s="25" t="s">
        <v>39</v>
      </c>
      <c r="J15" s="26" t="s">
        <v>40</v>
      </c>
      <c r="K15" s="26" t="s">
        <v>41</v>
      </c>
      <c r="L15" s="26" t="s">
        <v>42</v>
      </c>
      <c r="M15" s="26" t="s">
        <v>43</v>
      </c>
      <c r="N15" s="26" t="s">
        <v>44</v>
      </c>
      <c r="O15" s="26" t="s">
        <v>45</v>
      </c>
      <c r="P15" s="163"/>
      <c r="Q15" s="164"/>
      <c r="R15" s="165"/>
      <c r="S15" s="23"/>
      <c r="T15" s="1"/>
      <c r="U15" s="1"/>
      <c r="V15" s="1"/>
      <c r="W15" s="1"/>
      <c r="X15" s="1"/>
      <c r="Y15" s="1"/>
      <c r="Z15" s="1"/>
      <c r="AA15" s="1"/>
      <c r="AB15" s="1"/>
      <c r="AC15" s="1"/>
      <c r="AD15" s="1"/>
      <c r="AE15" s="1"/>
    </row>
    <row r="16" spans="1:32" ht="105" customHeight="1" x14ac:dyDescent="0.2">
      <c r="A16" s="145"/>
      <c r="B16" s="129" t="s">
        <v>46</v>
      </c>
      <c r="C16" s="141" t="s">
        <v>47</v>
      </c>
      <c r="D16" s="142" t="s">
        <v>48</v>
      </c>
      <c r="E16" s="127">
        <v>43831</v>
      </c>
      <c r="F16" s="127">
        <v>44196</v>
      </c>
      <c r="G16" s="206" t="s">
        <v>49</v>
      </c>
      <c r="H16" s="129" t="s">
        <v>50</v>
      </c>
      <c r="I16" s="27" t="s">
        <v>51</v>
      </c>
      <c r="J16" s="28">
        <v>8</v>
      </c>
      <c r="K16" s="28">
        <v>8</v>
      </c>
      <c r="L16" s="28">
        <v>8</v>
      </c>
      <c r="M16" s="28">
        <v>8</v>
      </c>
      <c r="N16" s="28">
        <v>8</v>
      </c>
      <c r="O16" s="129">
        <f>+N17/N16</f>
        <v>1</v>
      </c>
      <c r="P16" s="178" t="s">
        <v>52</v>
      </c>
      <c r="Q16" s="161"/>
      <c r="R16" s="162"/>
      <c r="S16" s="29" t="s">
        <v>53</v>
      </c>
      <c r="T16" s="1"/>
      <c r="U16" s="1"/>
      <c r="V16" s="1"/>
      <c r="W16" s="1"/>
      <c r="X16" s="1"/>
      <c r="Y16" s="1"/>
      <c r="Z16" s="1"/>
      <c r="AA16" s="1"/>
      <c r="AB16" s="1"/>
      <c r="AC16" s="1"/>
      <c r="AD16" s="1"/>
      <c r="AE16" s="1"/>
    </row>
    <row r="17" spans="1:32" ht="105" customHeight="1" x14ac:dyDescent="0.2">
      <c r="A17" s="146"/>
      <c r="B17" s="126"/>
      <c r="C17" s="126"/>
      <c r="D17" s="126"/>
      <c r="E17" s="126"/>
      <c r="F17" s="126"/>
      <c r="G17" s="126"/>
      <c r="H17" s="126"/>
      <c r="I17" s="27" t="s">
        <v>54</v>
      </c>
      <c r="J17" s="28">
        <v>8</v>
      </c>
      <c r="K17" s="28">
        <v>8</v>
      </c>
      <c r="L17" s="28">
        <v>8</v>
      </c>
      <c r="M17" s="110">
        <v>8</v>
      </c>
      <c r="N17" s="28">
        <v>8</v>
      </c>
      <c r="O17" s="126"/>
      <c r="P17" s="163"/>
      <c r="Q17" s="164"/>
      <c r="R17" s="165"/>
      <c r="S17" s="30"/>
      <c r="T17" s="1"/>
      <c r="U17" s="1"/>
      <c r="V17" s="31"/>
      <c r="W17" s="1"/>
      <c r="X17" s="1"/>
      <c r="Y17" s="1"/>
      <c r="Z17" s="1"/>
      <c r="AA17" s="1"/>
      <c r="AB17" s="1"/>
      <c r="AC17" s="1"/>
      <c r="AD17" s="1"/>
      <c r="AE17" s="1"/>
    </row>
    <row r="18" spans="1:32" ht="70.5" customHeight="1" x14ac:dyDescent="0.2">
      <c r="A18" s="145"/>
      <c r="B18" s="129" t="s">
        <v>55</v>
      </c>
      <c r="C18" s="141" t="s">
        <v>56</v>
      </c>
      <c r="D18" s="142" t="s">
        <v>57</v>
      </c>
      <c r="E18" s="127">
        <v>43831</v>
      </c>
      <c r="F18" s="127">
        <v>44196</v>
      </c>
      <c r="G18" s="128" t="s">
        <v>58</v>
      </c>
      <c r="H18" s="129" t="s">
        <v>59</v>
      </c>
      <c r="I18" s="27" t="s">
        <v>51</v>
      </c>
      <c r="J18" s="32">
        <v>0.25</v>
      </c>
      <c r="K18" s="32">
        <v>0.25</v>
      </c>
      <c r="L18" s="32">
        <v>0.25</v>
      </c>
      <c r="M18" s="32">
        <v>0.25</v>
      </c>
      <c r="N18" s="32">
        <f t="shared" ref="N18:N21" si="0">SUM(J18:M18)</f>
        <v>1</v>
      </c>
      <c r="O18" s="129">
        <f>+N19/N18</f>
        <v>1</v>
      </c>
      <c r="P18" s="178" t="s">
        <v>328</v>
      </c>
      <c r="Q18" s="200"/>
      <c r="R18" s="201"/>
      <c r="S18" s="29" t="s">
        <v>53</v>
      </c>
      <c r="T18" s="1"/>
      <c r="U18" s="1"/>
      <c r="V18" s="1"/>
      <c r="W18" s="1"/>
      <c r="X18" s="1"/>
      <c r="Y18" s="1"/>
      <c r="Z18" s="1"/>
      <c r="AA18" s="1"/>
      <c r="AB18" s="1"/>
      <c r="AC18" s="1"/>
      <c r="AD18" s="1"/>
      <c r="AE18" s="1"/>
    </row>
    <row r="19" spans="1:32" ht="70.5" customHeight="1" x14ac:dyDescent="0.2">
      <c r="A19" s="146"/>
      <c r="B19" s="126"/>
      <c r="C19" s="126"/>
      <c r="D19" s="126"/>
      <c r="E19" s="126"/>
      <c r="F19" s="126"/>
      <c r="G19" s="126"/>
      <c r="H19" s="126"/>
      <c r="I19" s="27" t="s">
        <v>54</v>
      </c>
      <c r="J19" s="32">
        <v>0.25</v>
      </c>
      <c r="K19" s="33">
        <v>0.25</v>
      </c>
      <c r="L19" s="33">
        <v>0.19</v>
      </c>
      <c r="M19" s="111">
        <v>0.31</v>
      </c>
      <c r="N19" s="113">
        <f t="shared" si="0"/>
        <v>1</v>
      </c>
      <c r="O19" s="126"/>
      <c r="P19" s="202"/>
      <c r="Q19" s="203"/>
      <c r="R19" s="204"/>
      <c r="S19" s="30"/>
      <c r="T19" s="1"/>
      <c r="U19" s="1"/>
      <c r="V19" s="1"/>
      <c r="W19" s="1"/>
      <c r="X19" s="1"/>
      <c r="Y19" s="1"/>
      <c r="Z19" s="1"/>
      <c r="AA19" s="1"/>
      <c r="AB19" s="1"/>
      <c r="AC19" s="1"/>
      <c r="AD19" s="1"/>
      <c r="AE19" s="1"/>
    </row>
    <row r="20" spans="1:32" ht="81" customHeight="1" x14ac:dyDescent="0.2">
      <c r="A20" s="145"/>
      <c r="B20" s="129" t="s">
        <v>60</v>
      </c>
      <c r="C20" s="141" t="s">
        <v>61</v>
      </c>
      <c r="D20" s="142" t="s">
        <v>62</v>
      </c>
      <c r="E20" s="127">
        <v>43922</v>
      </c>
      <c r="F20" s="127">
        <v>44196</v>
      </c>
      <c r="G20" s="128" t="s">
        <v>63</v>
      </c>
      <c r="H20" s="129" t="s">
        <v>64</v>
      </c>
      <c r="I20" s="27" t="s">
        <v>51</v>
      </c>
      <c r="J20" s="32"/>
      <c r="K20" s="32">
        <v>0.3</v>
      </c>
      <c r="L20" s="32">
        <v>0.3</v>
      </c>
      <c r="M20" s="32">
        <v>0.4</v>
      </c>
      <c r="N20" s="32">
        <f t="shared" si="0"/>
        <v>1</v>
      </c>
      <c r="O20" s="129">
        <f>+N21/N20</f>
        <v>0.9</v>
      </c>
      <c r="P20" s="178" t="s">
        <v>65</v>
      </c>
      <c r="Q20" s="161"/>
      <c r="R20" s="162"/>
      <c r="S20" s="29" t="s">
        <v>53</v>
      </c>
      <c r="T20" s="1"/>
      <c r="U20" s="1"/>
      <c r="V20" s="1"/>
      <c r="W20" s="1"/>
      <c r="X20" s="1"/>
      <c r="Y20" s="1"/>
      <c r="Z20" s="1"/>
      <c r="AA20" s="1"/>
      <c r="AB20" s="1"/>
      <c r="AC20" s="1"/>
      <c r="AD20" s="1"/>
      <c r="AE20" s="1"/>
    </row>
    <row r="21" spans="1:32" ht="81" customHeight="1" x14ac:dyDescent="0.2">
      <c r="A21" s="146"/>
      <c r="B21" s="126"/>
      <c r="C21" s="126"/>
      <c r="D21" s="126"/>
      <c r="E21" s="126"/>
      <c r="F21" s="126"/>
      <c r="G21" s="126"/>
      <c r="H21" s="126"/>
      <c r="I21" s="27" t="s">
        <v>54</v>
      </c>
      <c r="J21" s="32"/>
      <c r="K21" s="32">
        <v>0.2</v>
      </c>
      <c r="L21" s="33">
        <v>0.3</v>
      </c>
      <c r="M21" s="111">
        <v>0.4</v>
      </c>
      <c r="N21" s="113">
        <f t="shared" si="0"/>
        <v>0.9</v>
      </c>
      <c r="O21" s="126"/>
      <c r="P21" s="163"/>
      <c r="Q21" s="164"/>
      <c r="R21" s="165"/>
      <c r="S21" s="6"/>
      <c r="T21" s="1"/>
      <c r="U21" s="1"/>
      <c r="V21" s="1"/>
      <c r="W21" s="1"/>
      <c r="X21" s="1"/>
      <c r="Y21" s="1"/>
      <c r="Z21" s="1"/>
      <c r="AA21" s="1"/>
      <c r="AB21" s="1"/>
      <c r="AC21" s="1"/>
      <c r="AD21" s="1"/>
      <c r="AE21" s="1"/>
    </row>
    <row r="22" spans="1:32" ht="28.5" customHeight="1" x14ac:dyDescent="0.2">
      <c r="A22" s="1"/>
      <c r="B22" s="149" t="s">
        <v>66</v>
      </c>
      <c r="C22" s="121"/>
      <c r="D22" s="121"/>
      <c r="E22" s="121"/>
      <c r="F22" s="121"/>
      <c r="G22" s="121"/>
      <c r="H22" s="121"/>
      <c r="I22" s="121"/>
      <c r="J22" s="121"/>
      <c r="K22" s="121"/>
      <c r="L22" s="121"/>
      <c r="M22" s="121"/>
      <c r="N22" s="122"/>
      <c r="O22" s="34">
        <f>SUM(O16:O21)/3</f>
        <v>0.96666666666666667</v>
      </c>
      <c r="P22" s="158"/>
      <c r="Q22" s="121"/>
      <c r="R22" s="122"/>
      <c r="S22" s="6"/>
      <c r="T22" s="1"/>
      <c r="U22" s="1"/>
      <c r="V22" s="1"/>
      <c r="W22" s="1"/>
      <c r="X22" s="1"/>
      <c r="Y22" s="1"/>
      <c r="Z22" s="1"/>
      <c r="AA22" s="1"/>
      <c r="AB22" s="1"/>
      <c r="AC22" s="1"/>
      <c r="AD22" s="1"/>
      <c r="AE22" s="1"/>
    </row>
    <row r="23" spans="1:32" ht="38.25" customHeight="1" x14ac:dyDescent="0.2">
      <c r="A23" s="1"/>
      <c r="B23" s="20" t="s">
        <v>67</v>
      </c>
      <c r="C23" s="123" t="s">
        <v>68</v>
      </c>
      <c r="D23" s="121"/>
      <c r="E23" s="121"/>
      <c r="F23" s="121"/>
      <c r="G23" s="121"/>
      <c r="H23" s="121"/>
      <c r="I23" s="121"/>
      <c r="J23" s="121"/>
      <c r="K23" s="122"/>
      <c r="L23" s="182" t="s">
        <v>28</v>
      </c>
      <c r="M23" s="121"/>
      <c r="N23" s="122"/>
      <c r="O23" s="21">
        <v>0.5</v>
      </c>
      <c r="P23" s="159" t="s">
        <v>29</v>
      </c>
      <c r="Q23" s="122"/>
      <c r="R23" s="35">
        <f>O78*O23</f>
        <v>0.44698042991029419</v>
      </c>
      <c r="S23" s="23"/>
      <c r="T23" s="1"/>
      <c r="U23" s="1"/>
      <c r="V23" s="1"/>
      <c r="W23" s="1"/>
      <c r="X23" s="1"/>
      <c r="Y23" s="1"/>
      <c r="Z23" s="1"/>
      <c r="AA23" s="1"/>
      <c r="AB23" s="1"/>
      <c r="AC23" s="1"/>
      <c r="AD23" s="1"/>
      <c r="AE23" s="1"/>
    </row>
    <row r="24" spans="1:32" ht="45" customHeight="1" x14ac:dyDescent="0.2">
      <c r="A24" s="1"/>
      <c r="B24" s="125" t="s">
        <v>30</v>
      </c>
      <c r="C24" s="125" t="s">
        <v>31</v>
      </c>
      <c r="D24" s="125" t="s">
        <v>32</v>
      </c>
      <c r="E24" s="125" t="s">
        <v>33</v>
      </c>
      <c r="F24" s="125" t="s">
        <v>34</v>
      </c>
      <c r="G24" s="125" t="s">
        <v>35</v>
      </c>
      <c r="H24" s="125" t="s">
        <v>36</v>
      </c>
      <c r="I24" s="183" t="s">
        <v>37</v>
      </c>
      <c r="J24" s="121"/>
      <c r="K24" s="121"/>
      <c r="L24" s="121"/>
      <c r="M24" s="121"/>
      <c r="N24" s="121"/>
      <c r="O24" s="122"/>
      <c r="P24" s="205" t="s">
        <v>38</v>
      </c>
      <c r="Q24" s="172"/>
      <c r="R24" s="173"/>
      <c r="S24" s="24"/>
      <c r="T24" s="1"/>
      <c r="U24" s="1"/>
      <c r="V24" s="1"/>
      <c r="W24" s="1"/>
      <c r="X24" s="1"/>
      <c r="Y24" s="1"/>
      <c r="Z24" s="1"/>
      <c r="AA24" s="1"/>
      <c r="AB24" s="1"/>
      <c r="AC24" s="1"/>
      <c r="AD24" s="1"/>
      <c r="AE24" s="1"/>
    </row>
    <row r="25" spans="1:32" ht="40.5" customHeight="1" x14ac:dyDescent="0.2">
      <c r="A25" s="1"/>
      <c r="B25" s="126"/>
      <c r="C25" s="126"/>
      <c r="D25" s="126"/>
      <c r="E25" s="126"/>
      <c r="F25" s="126"/>
      <c r="G25" s="126"/>
      <c r="H25" s="126"/>
      <c r="I25" s="25" t="s">
        <v>39</v>
      </c>
      <c r="J25" s="26" t="s">
        <v>40</v>
      </c>
      <c r="K25" s="26" t="s">
        <v>41</v>
      </c>
      <c r="L25" s="26" t="s">
        <v>42</v>
      </c>
      <c r="M25" s="26" t="s">
        <v>43</v>
      </c>
      <c r="N25" s="26" t="s">
        <v>44</v>
      </c>
      <c r="O25" s="26" t="s">
        <v>45</v>
      </c>
      <c r="P25" s="174"/>
      <c r="Q25" s="175"/>
      <c r="R25" s="176"/>
      <c r="S25" s="23"/>
      <c r="T25" s="1"/>
      <c r="U25" s="1"/>
      <c r="V25" s="1"/>
      <c r="W25" s="1"/>
      <c r="X25" s="1"/>
      <c r="Y25" s="1"/>
      <c r="Z25" s="1"/>
      <c r="AA25" s="1"/>
      <c r="AB25" s="1"/>
      <c r="AC25" s="1"/>
      <c r="AD25" s="1"/>
      <c r="AE25" s="1"/>
    </row>
    <row r="26" spans="1:32" ht="86.25" customHeight="1" x14ac:dyDescent="0.2">
      <c r="A26" s="145"/>
      <c r="B26" s="129" t="s">
        <v>69</v>
      </c>
      <c r="C26" s="141" t="s">
        <v>70</v>
      </c>
      <c r="D26" s="142" t="s">
        <v>71</v>
      </c>
      <c r="E26" s="127">
        <v>43831</v>
      </c>
      <c r="F26" s="127">
        <v>44196</v>
      </c>
      <c r="G26" s="128" t="s">
        <v>72</v>
      </c>
      <c r="H26" s="150" t="s">
        <v>73</v>
      </c>
      <c r="I26" s="27" t="s">
        <v>51</v>
      </c>
      <c r="J26" s="32">
        <v>0.1</v>
      </c>
      <c r="K26" s="32">
        <v>0.3</v>
      </c>
      <c r="L26" s="32">
        <v>0.3</v>
      </c>
      <c r="M26" s="32">
        <v>0.3</v>
      </c>
      <c r="N26" s="32">
        <f t="shared" ref="N26:N77" si="1">SUM(J26:M26)</f>
        <v>1</v>
      </c>
      <c r="O26" s="129">
        <f>+N27/N26</f>
        <v>0.8</v>
      </c>
      <c r="P26" s="171" t="s">
        <v>74</v>
      </c>
      <c r="Q26" s="172"/>
      <c r="R26" s="173"/>
      <c r="S26" s="36" t="s">
        <v>75</v>
      </c>
      <c r="T26" s="1"/>
      <c r="U26" s="1"/>
      <c r="V26" s="1"/>
      <c r="W26" s="1"/>
      <c r="X26" s="1"/>
      <c r="Y26" s="1"/>
      <c r="Z26" s="1"/>
      <c r="AA26" s="1"/>
      <c r="AB26" s="1"/>
      <c r="AC26" s="1"/>
      <c r="AD26" s="1"/>
      <c r="AE26" s="1"/>
      <c r="AF26" s="18"/>
    </row>
    <row r="27" spans="1:32" ht="132" customHeight="1" x14ac:dyDescent="0.2">
      <c r="A27" s="146"/>
      <c r="B27" s="144"/>
      <c r="C27" s="126"/>
      <c r="D27" s="126"/>
      <c r="E27" s="126"/>
      <c r="F27" s="126"/>
      <c r="G27" s="126"/>
      <c r="H27" s="126"/>
      <c r="I27" s="27" t="s">
        <v>54</v>
      </c>
      <c r="J27" s="32">
        <v>0.15</v>
      </c>
      <c r="K27" s="32">
        <v>0.05</v>
      </c>
      <c r="L27" s="32">
        <v>0.3</v>
      </c>
      <c r="M27" s="111">
        <v>0.3</v>
      </c>
      <c r="N27" s="32">
        <f t="shared" si="1"/>
        <v>0.8</v>
      </c>
      <c r="O27" s="126"/>
      <c r="P27" s="174"/>
      <c r="Q27" s="175"/>
      <c r="R27" s="176"/>
      <c r="S27" s="37"/>
      <c r="T27" s="1"/>
      <c r="U27" s="1"/>
      <c r="V27" s="1"/>
      <c r="W27" s="1"/>
      <c r="X27" s="1"/>
      <c r="Y27" s="1"/>
      <c r="Z27" s="1"/>
      <c r="AA27" s="1"/>
      <c r="AB27" s="1"/>
      <c r="AC27" s="1"/>
      <c r="AD27" s="1"/>
      <c r="AE27" s="1"/>
      <c r="AF27" s="18"/>
    </row>
    <row r="28" spans="1:32" ht="66.75" customHeight="1" x14ac:dyDescent="0.2">
      <c r="A28" s="145"/>
      <c r="B28" s="144"/>
      <c r="C28" s="141" t="s">
        <v>76</v>
      </c>
      <c r="D28" s="142" t="s">
        <v>77</v>
      </c>
      <c r="E28" s="127">
        <v>43831</v>
      </c>
      <c r="F28" s="127">
        <v>44196</v>
      </c>
      <c r="G28" s="128" t="s">
        <v>78</v>
      </c>
      <c r="H28" s="142" t="s">
        <v>79</v>
      </c>
      <c r="I28" s="27" t="s">
        <v>51</v>
      </c>
      <c r="J28" s="32">
        <v>0.2</v>
      </c>
      <c r="K28" s="32">
        <v>0.2</v>
      </c>
      <c r="L28" s="32">
        <v>0.3</v>
      </c>
      <c r="M28" s="32">
        <v>0.3</v>
      </c>
      <c r="N28" s="32">
        <f t="shared" si="1"/>
        <v>1</v>
      </c>
      <c r="O28" s="129">
        <f>+N29/N28</f>
        <v>0.44</v>
      </c>
      <c r="P28" s="179" t="s">
        <v>80</v>
      </c>
      <c r="Q28" s="172"/>
      <c r="R28" s="173"/>
      <c r="S28" s="37"/>
      <c r="T28" s="1"/>
      <c r="U28" s="1"/>
      <c r="V28" s="1"/>
      <c r="W28" s="1"/>
      <c r="X28" s="1"/>
      <c r="Y28" s="1"/>
      <c r="Z28" s="1"/>
      <c r="AA28" s="1"/>
      <c r="AB28" s="1"/>
      <c r="AC28" s="1"/>
      <c r="AD28" s="1"/>
      <c r="AE28" s="1"/>
      <c r="AF28" s="18"/>
    </row>
    <row r="29" spans="1:32" ht="66.75" customHeight="1" x14ac:dyDescent="0.2">
      <c r="A29" s="146"/>
      <c r="B29" s="126"/>
      <c r="C29" s="126"/>
      <c r="D29" s="126"/>
      <c r="E29" s="126"/>
      <c r="F29" s="126"/>
      <c r="G29" s="126"/>
      <c r="H29" s="126"/>
      <c r="I29" s="27" t="s">
        <v>54</v>
      </c>
      <c r="J29" s="32">
        <v>0.33</v>
      </c>
      <c r="K29" s="32">
        <v>0.11</v>
      </c>
      <c r="L29" s="32">
        <v>0</v>
      </c>
      <c r="M29" s="65">
        <v>0</v>
      </c>
      <c r="N29" s="32">
        <f t="shared" si="1"/>
        <v>0.44</v>
      </c>
      <c r="O29" s="126"/>
      <c r="P29" s="174"/>
      <c r="Q29" s="175"/>
      <c r="R29" s="176"/>
      <c r="S29" s="37"/>
      <c r="T29" s="1"/>
      <c r="U29" s="1"/>
      <c r="V29" s="1"/>
      <c r="W29" s="1"/>
      <c r="X29" s="1"/>
      <c r="Y29" s="1"/>
      <c r="Z29" s="1"/>
      <c r="AA29" s="1"/>
      <c r="AB29" s="1"/>
      <c r="AC29" s="1"/>
      <c r="AD29" s="1"/>
      <c r="AE29" s="1"/>
      <c r="AF29" s="18"/>
    </row>
    <row r="30" spans="1:32" ht="117" customHeight="1" x14ac:dyDescent="0.2">
      <c r="A30" s="1"/>
      <c r="B30" s="129" t="s">
        <v>81</v>
      </c>
      <c r="C30" s="141" t="s">
        <v>82</v>
      </c>
      <c r="D30" s="142" t="s">
        <v>83</v>
      </c>
      <c r="E30" s="127">
        <v>43831</v>
      </c>
      <c r="F30" s="127">
        <v>44196</v>
      </c>
      <c r="G30" s="128" t="s">
        <v>84</v>
      </c>
      <c r="H30" s="150" t="s">
        <v>85</v>
      </c>
      <c r="I30" s="27" t="s">
        <v>51</v>
      </c>
      <c r="J30" s="32">
        <v>0.1</v>
      </c>
      <c r="K30" s="32">
        <v>0.3</v>
      </c>
      <c r="L30" s="32">
        <v>0.3</v>
      </c>
      <c r="M30" s="32">
        <v>0.3</v>
      </c>
      <c r="N30" s="32">
        <f t="shared" si="1"/>
        <v>1</v>
      </c>
      <c r="O30" s="129">
        <f>+N31/N30</f>
        <v>0.30000000000000004</v>
      </c>
      <c r="P30" s="196" t="s">
        <v>331</v>
      </c>
      <c r="Q30" s="197"/>
      <c r="R30" s="197"/>
      <c r="S30" s="29" t="s">
        <v>86</v>
      </c>
      <c r="T30" s="1"/>
      <c r="U30" s="1"/>
      <c r="V30" s="1"/>
      <c r="W30" s="1"/>
      <c r="X30" s="1"/>
      <c r="Y30" s="1"/>
      <c r="Z30" s="1"/>
      <c r="AA30" s="1"/>
      <c r="AB30" s="1"/>
      <c r="AC30" s="1"/>
      <c r="AD30" s="1"/>
      <c r="AE30" s="1"/>
      <c r="AF30" s="18"/>
    </row>
    <row r="31" spans="1:32" ht="130.5" customHeight="1" x14ac:dyDescent="0.2">
      <c r="A31" s="1"/>
      <c r="B31" s="126"/>
      <c r="C31" s="126"/>
      <c r="D31" s="126"/>
      <c r="E31" s="126"/>
      <c r="F31" s="126"/>
      <c r="G31" s="126"/>
      <c r="H31" s="126"/>
      <c r="I31" s="27" t="s">
        <v>54</v>
      </c>
      <c r="J31" s="32">
        <v>0.1</v>
      </c>
      <c r="K31" s="32">
        <v>0</v>
      </c>
      <c r="L31" s="32">
        <v>0.1</v>
      </c>
      <c r="M31" s="111">
        <v>0.1</v>
      </c>
      <c r="N31" s="32">
        <f t="shared" si="1"/>
        <v>0.30000000000000004</v>
      </c>
      <c r="O31" s="126"/>
      <c r="P31" s="198"/>
      <c r="Q31" s="199"/>
      <c r="R31" s="199"/>
      <c r="S31" s="23"/>
      <c r="T31" s="1"/>
      <c r="U31" s="1"/>
      <c r="V31" s="1"/>
      <c r="W31" s="1"/>
      <c r="X31" s="1"/>
      <c r="Y31" s="1"/>
      <c r="Z31" s="1"/>
      <c r="AA31" s="1"/>
      <c r="AB31" s="1"/>
      <c r="AC31" s="1"/>
      <c r="AD31" s="1"/>
      <c r="AE31" s="1"/>
      <c r="AF31" s="18"/>
    </row>
    <row r="32" spans="1:32" ht="79.5" customHeight="1" x14ac:dyDescent="0.2">
      <c r="A32" s="1"/>
      <c r="B32" s="129" t="s">
        <v>87</v>
      </c>
      <c r="C32" s="141" t="s">
        <v>88</v>
      </c>
      <c r="D32" s="142" t="s">
        <v>89</v>
      </c>
      <c r="E32" s="127">
        <v>43831</v>
      </c>
      <c r="F32" s="127">
        <v>44104</v>
      </c>
      <c r="G32" s="128" t="s">
        <v>72</v>
      </c>
      <c r="H32" s="150" t="s">
        <v>90</v>
      </c>
      <c r="I32" s="27" t="s">
        <v>51</v>
      </c>
      <c r="J32" s="27">
        <v>50</v>
      </c>
      <c r="K32" s="27">
        <v>200</v>
      </c>
      <c r="L32" s="27">
        <v>50</v>
      </c>
      <c r="M32" s="27"/>
      <c r="N32" s="27">
        <f t="shared" si="1"/>
        <v>300</v>
      </c>
      <c r="O32" s="129">
        <f>+N33/N32</f>
        <v>1.2433333333333334</v>
      </c>
      <c r="P32" s="179" t="s">
        <v>91</v>
      </c>
      <c r="Q32" s="172"/>
      <c r="R32" s="173"/>
      <c r="S32" s="24"/>
      <c r="T32" s="1"/>
      <c r="U32" s="1"/>
      <c r="V32" s="1"/>
      <c r="W32" s="1"/>
      <c r="X32" s="1"/>
      <c r="Y32" s="1"/>
      <c r="Z32" s="1"/>
      <c r="AA32" s="1"/>
      <c r="AB32" s="1"/>
      <c r="AC32" s="1"/>
      <c r="AD32" s="1"/>
      <c r="AE32" s="1"/>
      <c r="AF32" s="18"/>
    </row>
    <row r="33" spans="1:32" ht="147.75" customHeight="1" x14ac:dyDescent="0.2">
      <c r="A33" s="1"/>
      <c r="B33" s="144"/>
      <c r="C33" s="126"/>
      <c r="D33" s="126"/>
      <c r="E33" s="126"/>
      <c r="F33" s="126"/>
      <c r="G33" s="126"/>
      <c r="H33" s="126"/>
      <c r="I33" s="27" t="s">
        <v>54</v>
      </c>
      <c r="J33" s="28">
        <v>81</v>
      </c>
      <c r="K33" s="28">
        <v>0</v>
      </c>
      <c r="L33" s="38">
        <v>230</v>
      </c>
      <c r="M33" s="110">
        <v>62</v>
      </c>
      <c r="N33" s="28">
        <f t="shared" si="1"/>
        <v>373</v>
      </c>
      <c r="O33" s="126"/>
      <c r="P33" s="174"/>
      <c r="Q33" s="175"/>
      <c r="R33" s="176"/>
      <c r="S33" s="24"/>
      <c r="T33" s="39"/>
      <c r="U33" s="39"/>
      <c r="V33" s="39"/>
      <c r="W33" s="39"/>
      <c r="X33" s="39"/>
      <c r="Y33" s="39"/>
      <c r="Z33" s="39"/>
      <c r="AA33" s="39"/>
      <c r="AB33" s="39"/>
      <c r="AC33" s="39"/>
      <c r="AD33" s="39"/>
      <c r="AE33" s="39"/>
      <c r="AF33" s="18"/>
    </row>
    <row r="34" spans="1:32" ht="47.25" customHeight="1" x14ac:dyDescent="0.2">
      <c r="A34" s="145"/>
      <c r="B34" s="144"/>
      <c r="C34" s="141" t="s">
        <v>92</v>
      </c>
      <c r="D34" s="142" t="s">
        <v>93</v>
      </c>
      <c r="E34" s="127">
        <v>43831</v>
      </c>
      <c r="F34" s="127">
        <v>44196</v>
      </c>
      <c r="G34" s="128" t="s">
        <v>84</v>
      </c>
      <c r="H34" s="150" t="s">
        <v>94</v>
      </c>
      <c r="I34" s="27" t="s">
        <v>51</v>
      </c>
      <c r="J34" s="32">
        <v>0.1</v>
      </c>
      <c r="K34" s="32">
        <v>0.2</v>
      </c>
      <c r="L34" s="32">
        <v>0.4</v>
      </c>
      <c r="M34" s="32">
        <v>0.3</v>
      </c>
      <c r="N34" s="32">
        <f t="shared" si="1"/>
        <v>1</v>
      </c>
      <c r="O34" s="129">
        <f>+N35/N34</f>
        <v>1</v>
      </c>
      <c r="P34" s="177" t="s">
        <v>95</v>
      </c>
      <c r="Q34" s="161"/>
      <c r="R34" s="162"/>
      <c r="S34" s="24"/>
      <c r="T34" s="39"/>
      <c r="U34" s="39"/>
      <c r="V34" s="39"/>
      <c r="W34" s="39"/>
      <c r="X34" s="39"/>
      <c r="Y34" s="39"/>
      <c r="Z34" s="39"/>
      <c r="AA34" s="39"/>
      <c r="AB34" s="39"/>
      <c r="AC34" s="39"/>
      <c r="AD34" s="39"/>
      <c r="AE34" s="39"/>
      <c r="AF34" s="18"/>
    </row>
    <row r="35" spans="1:32" ht="47.25" customHeight="1" x14ac:dyDescent="0.2">
      <c r="A35" s="146"/>
      <c r="B35" s="126"/>
      <c r="C35" s="126"/>
      <c r="D35" s="126"/>
      <c r="E35" s="126"/>
      <c r="F35" s="126"/>
      <c r="G35" s="126"/>
      <c r="H35" s="126"/>
      <c r="I35" s="27" t="s">
        <v>54</v>
      </c>
      <c r="J35" s="32">
        <v>0.1</v>
      </c>
      <c r="K35" s="32">
        <v>0</v>
      </c>
      <c r="L35" s="32">
        <v>0.4</v>
      </c>
      <c r="M35" s="111">
        <v>0.5</v>
      </c>
      <c r="N35" s="32">
        <f t="shared" si="1"/>
        <v>1</v>
      </c>
      <c r="O35" s="126"/>
      <c r="P35" s="163"/>
      <c r="Q35" s="164"/>
      <c r="R35" s="165"/>
      <c r="S35" s="24"/>
      <c r="T35" s="39"/>
      <c r="U35" s="39"/>
      <c r="V35" s="39"/>
      <c r="W35" s="39"/>
      <c r="X35" s="39"/>
      <c r="Y35" s="39"/>
      <c r="Z35" s="39"/>
      <c r="AA35" s="39"/>
      <c r="AB35" s="39"/>
      <c r="AC35" s="39"/>
      <c r="AD35" s="39"/>
      <c r="AE35" s="39"/>
      <c r="AF35" s="18"/>
    </row>
    <row r="36" spans="1:32" ht="39.75" customHeight="1" x14ac:dyDescent="0.2">
      <c r="A36" s="145"/>
      <c r="B36" s="142" t="s">
        <v>96</v>
      </c>
      <c r="C36" s="141" t="s">
        <v>97</v>
      </c>
      <c r="D36" s="142" t="s">
        <v>98</v>
      </c>
      <c r="E36" s="127">
        <v>43922</v>
      </c>
      <c r="F36" s="127">
        <v>44196</v>
      </c>
      <c r="G36" s="128" t="s">
        <v>99</v>
      </c>
      <c r="H36" s="150" t="s">
        <v>100</v>
      </c>
      <c r="I36" s="27" t="s">
        <v>51</v>
      </c>
      <c r="J36" s="32"/>
      <c r="K36" s="32">
        <v>0.2</v>
      </c>
      <c r="L36" s="32">
        <v>0.3</v>
      </c>
      <c r="M36" s="32">
        <v>0.5</v>
      </c>
      <c r="N36" s="32">
        <f t="shared" si="1"/>
        <v>1</v>
      </c>
      <c r="O36" s="129">
        <f>+N37/N36</f>
        <v>0</v>
      </c>
      <c r="P36" s="171" t="s">
        <v>332</v>
      </c>
      <c r="Q36" s="172"/>
      <c r="R36" s="173"/>
      <c r="S36" s="247"/>
      <c r="T36" s="39"/>
      <c r="U36" s="39"/>
      <c r="V36" s="39"/>
      <c r="W36" s="39"/>
      <c r="X36" s="39"/>
      <c r="Y36" s="39"/>
      <c r="Z36" s="39"/>
      <c r="AA36" s="39"/>
      <c r="AB36" s="39"/>
      <c r="AC36" s="39"/>
      <c r="AD36" s="39"/>
      <c r="AE36" s="39"/>
      <c r="AF36" s="18"/>
    </row>
    <row r="37" spans="1:32" ht="39.75" customHeight="1" x14ac:dyDescent="0.2">
      <c r="A37" s="146"/>
      <c r="B37" s="126"/>
      <c r="C37" s="126"/>
      <c r="D37" s="126"/>
      <c r="E37" s="126"/>
      <c r="F37" s="126"/>
      <c r="G37" s="126"/>
      <c r="H37" s="126"/>
      <c r="I37" s="27" t="s">
        <v>54</v>
      </c>
      <c r="J37" s="32"/>
      <c r="K37" s="32">
        <v>0</v>
      </c>
      <c r="L37" s="32">
        <v>0</v>
      </c>
      <c r="M37" s="65">
        <v>0</v>
      </c>
      <c r="N37" s="32">
        <f t="shared" si="1"/>
        <v>0</v>
      </c>
      <c r="O37" s="126"/>
      <c r="P37" s="174"/>
      <c r="Q37" s="175"/>
      <c r="R37" s="176"/>
      <c r="S37" s="248"/>
      <c r="T37" s="39"/>
      <c r="U37" s="39"/>
      <c r="V37" s="39"/>
      <c r="W37" s="39"/>
      <c r="X37" s="39"/>
      <c r="Y37" s="39"/>
      <c r="Z37" s="39"/>
      <c r="AA37" s="39"/>
      <c r="AB37" s="39"/>
      <c r="AC37" s="39"/>
      <c r="AD37" s="39"/>
      <c r="AE37" s="39"/>
      <c r="AF37" s="18"/>
    </row>
    <row r="38" spans="1:32" ht="47.25" customHeight="1" x14ac:dyDescent="0.2">
      <c r="A38" s="1"/>
      <c r="B38" s="143" t="s">
        <v>101</v>
      </c>
      <c r="C38" s="141" t="s">
        <v>102</v>
      </c>
      <c r="D38" s="142" t="s">
        <v>103</v>
      </c>
      <c r="E38" s="127">
        <v>43831</v>
      </c>
      <c r="F38" s="127">
        <v>44012</v>
      </c>
      <c r="G38" s="128" t="s">
        <v>104</v>
      </c>
      <c r="H38" s="129" t="s">
        <v>105</v>
      </c>
      <c r="I38" s="27" t="s">
        <v>51</v>
      </c>
      <c r="J38" s="32">
        <v>0.5</v>
      </c>
      <c r="K38" s="32">
        <v>0.5</v>
      </c>
      <c r="L38" s="32"/>
      <c r="M38" s="32"/>
      <c r="N38" s="32">
        <f t="shared" si="1"/>
        <v>1</v>
      </c>
      <c r="O38" s="129">
        <f>+N39/N38</f>
        <v>0.97000000000000008</v>
      </c>
      <c r="P38" s="249" t="s">
        <v>334</v>
      </c>
      <c r="Q38" s="189"/>
      <c r="R38" s="190"/>
      <c r="S38" s="6" t="s">
        <v>106</v>
      </c>
      <c r="T38" s="1"/>
      <c r="U38" s="1"/>
      <c r="V38" s="1"/>
      <c r="W38" s="1"/>
      <c r="X38" s="1"/>
      <c r="Y38" s="1"/>
      <c r="Z38" s="1"/>
      <c r="AA38" s="1"/>
      <c r="AB38" s="1"/>
      <c r="AC38" s="1"/>
      <c r="AD38" s="1"/>
      <c r="AE38" s="1"/>
    </row>
    <row r="39" spans="1:32" ht="47.25" customHeight="1" x14ac:dyDescent="0.2">
      <c r="A39" s="11"/>
      <c r="B39" s="144"/>
      <c r="C39" s="126"/>
      <c r="D39" s="126"/>
      <c r="E39" s="126"/>
      <c r="F39" s="126"/>
      <c r="G39" s="126"/>
      <c r="H39" s="126"/>
      <c r="I39" s="27" t="s">
        <v>54</v>
      </c>
      <c r="J39" s="32">
        <v>0.4</v>
      </c>
      <c r="K39" s="32">
        <v>0.4</v>
      </c>
      <c r="L39" s="32">
        <v>0.15</v>
      </c>
      <c r="M39" s="111">
        <v>0.02</v>
      </c>
      <c r="N39" s="32">
        <f t="shared" si="1"/>
        <v>0.97000000000000008</v>
      </c>
      <c r="O39" s="126"/>
      <c r="P39" s="191"/>
      <c r="Q39" s="192"/>
      <c r="R39" s="193"/>
      <c r="S39" s="6"/>
      <c r="T39" s="1"/>
      <c r="U39" s="1"/>
      <c r="V39" s="1"/>
      <c r="W39" s="1"/>
      <c r="X39" s="1"/>
      <c r="Y39" s="1"/>
      <c r="Z39" s="1"/>
      <c r="AA39" s="1"/>
      <c r="AB39" s="1"/>
      <c r="AC39" s="1"/>
      <c r="AD39" s="1"/>
      <c r="AE39" s="1"/>
    </row>
    <row r="40" spans="1:32" ht="37.5" customHeight="1" x14ac:dyDescent="0.2">
      <c r="A40" s="1"/>
      <c r="B40" s="144"/>
      <c r="C40" s="141" t="s">
        <v>107</v>
      </c>
      <c r="D40" s="142" t="s">
        <v>108</v>
      </c>
      <c r="E40" s="127">
        <v>43831</v>
      </c>
      <c r="F40" s="127">
        <v>44104</v>
      </c>
      <c r="G40" s="128" t="s">
        <v>109</v>
      </c>
      <c r="H40" s="129" t="s">
        <v>105</v>
      </c>
      <c r="I40" s="27" t="s">
        <v>51</v>
      </c>
      <c r="J40" s="32">
        <v>0.35</v>
      </c>
      <c r="K40" s="32">
        <v>0.4</v>
      </c>
      <c r="L40" s="32">
        <v>0.25</v>
      </c>
      <c r="M40" s="32"/>
      <c r="N40" s="32">
        <f t="shared" si="1"/>
        <v>1</v>
      </c>
      <c r="O40" s="129">
        <f>+N41/N40</f>
        <v>1</v>
      </c>
      <c r="P40" s="244" t="s">
        <v>116</v>
      </c>
      <c r="Q40" s="189"/>
      <c r="R40" s="190"/>
      <c r="S40" s="250" t="s">
        <v>106</v>
      </c>
      <c r="T40" s="1"/>
      <c r="U40" s="1"/>
      <c r="V40" s="1"/>
      <c r="W40" s="1"/>
      <c r="X40" s="1"/>
      <c r="Y40" s="1"/>
      <c r="Z40" s="1"/>
      <c r="AA40" s="1"/>
      <c r="AB40" s="1"/>
      <c r="AC40" s="1"/>
      <c r="AD40" s="1"/>
      <c r="AE40" s="1"/>
    </row>
    <row r="41" spans="1:32" ht="37.5" customHeight="1" x14ac:dyDescent="0.2">
      <c r="A41" s="1"/>
      <c r="B41" s="144"/>
      <c r="C41" s="126"/>
      <c r="D41" s="126"/>
      <c r="E41" s="126"/>
      <c r="F41" s="126"/>
      <c r="G41" s="126"/>
      <c r="H41" s="126"/>
      <c r="I41" s="27" t="s">
        <v>54</v>
      </c>
      <c r="J41" s="32">
        <v>0.35</v>
      </c>
      <c r="K41" s="32">
        <v>0.3</v>
      </c>
      <c r="L41" s="32">
        <v>0.3</v>
      </c>
      <c r="M41" s="111">
        <v>0.05</v>
      </c>
      <c r="N41" s="32">
        <f t="shared" si="1"/>
        <v>1</v>
      </c>
      <c r="O41" s="126"/>
      <c r="P41" s="191"/>
      <c r="Q41" s="192"/>
      <c r="R41" s="193"/>
      <c r="S41" s="246"/>
      <c r="T41" s="1"/>
      <c r="U41" s="1"/>
      <c r="V41" s="1"/>
      <c r="W41" s="1"/>
      <c r="X41" s="1"/>
      <c r="Y41" s="1"/>
      <c r="Z41" s="1"/>
      <c r="AA41" s="1"/>
      <c r="AB41" s="1"/>
      <c r="AC41" s="1"/>
      <c r="AD41" s="1"/>
      <c r="AE41" s="1"/>
    </row>
    <row r="42" spans="1:32" ht="73.5" customHeight="1" x14ac:dyDescent="0.2">
      <c r="A42" s="1"/>
      <c r="B42" s="144"/>
      <c r="C42" s="141" t="s">
        <v>110</v>
      </c>
      <c r="D42" s="142" t="s">
        <v>111</v>
      </c>
      <c r="E42" s="127">
        <v>43831</v>
      </c>
      <c r="F42" s="127">
        <v>44012</v>
      </c>
      <c r="G42" s="128" t="s">
        <v>112</v>
      </c>
      <c r="H42" s="129" t="s">
        <v>105</v>
      </c>
      <c r="I42" s="27" t="s">
        <v>51</v>
      </c>
      <c r="J42" s="32">
        <v>0.5</v>
      </c>
      <c r="K42" s="32">
        <v>0.5</v>
      </c>
      <c r="L42" s="32"/>
      <c r="M42" s="32"/>
      <c r="N42" s="32">
        <f t="shared" si="1"/>
        <v>1</v>
      </c>
      <c r="O42" s="129">
        <f>+N43/N42</f>
        <v>1</v>
      </c>
      <c r="P42" s="244" t="s">
        <v>116</v>
      </c>
      <c r="Q42" s="189"/>
      <c r="R42" s="190"/>
      <c r="S42" s="6" t="s">
        <v>106</v>
      </c>
      <c r="T42" s="1"/>
      <c r="U42" s="1"/>
      <c r="V42" s="1"/>
      <c r="W42" s="1"/>
      <c r="X42" s="1"/>
      <c r="Y42" s="1"/>
      <c r="Z42" s="1"/>
      <c r="AA42" s="1"/>
      <c r="AB42" s="1"/>
      <c r="AC42" s="1"/>
      <c r="AD42" s="1"/>
      <c r="AE42" s="1"/>
    </row>
    <row r="43" spans="1:32" ht="73.5" customHeight="1" x14ac:dyDescent="0.2">
      <c r="A43" s="1"/>
      <c r="B43" s="144"/>
      <c r="C43" s="126"/>
      <c r="D43" s="126"/>
      <c r="E43" s="126"/>
      <c r="F43" s="126"/>
      <c r="G43" s="126"/>
      <c r="H43" s="126"/>
      <c r="I43" s="27" t="s">
        <v>54</v>
      </c>
      <c r="J43" s="32">
        <v>0.4</v>
      </c>
      <c r="K43" s="32">
        <v>0.5</v>
      </c>
      <c r="L43" s="32">
        <v>0.05</v>
      </c>
      <c r="M43" s="111">
        <v>0.05</v>
      </c>
      <c r="N43" s="32">
        <f t="shared" si="1"/>
        <v>1</v>
      </c>
      <c r="O43" s="126"/>
      <c r="P43" s="191"/>
      <c r="Q43" s="192"/>
      <c r="R43" s="193"/>
      <c r="S43" s="6"/>
      <c r="T43" s="1"/>
      <c r="U43" s="1"/>
      <c r="V43" s="1"/>
      <c r="W43" s="1"/>
      <c r="X43" s="1"/>
      <c r="Y43" s="1"/>
      <c r="Z43" s="1"/>
      <c r="AA43" s="1"/>
      <c r="AB43" s="1"/>
      <c r="AC43" s="1"/>
      <c r="AD43" s="1"/>
      <c r="AE43" s="1"/>
    </row>
    <row r="44" spans="1:32" ht="51" customHeight="1" x14ac:dyDescent="0.2">
      <c r="A44" s="145"/>
      <c r="B44" s="144"/>
      <c r="C44" s="141" t="s">
        <v>113</v>
      </c>
      <c r="D44" s="142" t="s">
        <v>114</v>
      </c>
      <c r="E44" s="127">
        <v>43831</v>
      </c>
      <c r="F44" s="127">
        <v>44012</v>
      </c>
      <c r="G44" s="128" t="s">
        <v>115</v>
      </c>
      <c r="H44" s="129" t="s">
        <v>105</v>
      </c>
      <c r="I44" s="27" t="s">
        <v>51</v>
      </c>
      <c r="J44" s="32">
        <v>0.5</v>
      </c>
      <c r="K44" s="32">
        <v>0.5</v>
      </c>
      <c r="L44" s="32"/>
      <c r="M44" s="32"/>
      <c r="N44" s="32">
        <f t="shared" si="1"/>
        <v>1</v>
      </c>
      <c r="O44" s="129">
        <f>+N45/N44</f>
        <v>1</v>
      </c>
      <c r="P44" s="177" t="s">
        <v>116</v>
      </c>
      <c r="Q44" s="161"/>
      <c r="R44" s="162"/>
      <c r="S44" s="245"/>
      <c r="T44" s="1"/>
      <c r="U44" s="1"/>
      <c r="V44" s="1"/>
      <c r="W44" s="1"/>
      <c r="X44" s="1"/>
      <c r="Y44" s="1"/>
      <c r="Z44" s="1"/>
      <c r="AA44" s="1"/>
      <c r="AB44" s="1"/>
      <c r="AC44" s="1"/>
      <c r="AD44" s="1"/>
      <c r="AE44" s="1"/>
    </row>
    <row r="45" spans="1:32" ht="51" customHeight="1" x14ac:dyDescent="0.2">
      <c r="A45" s="146"/>
      <c r="B45" s="144"/>
      <c r="C45" s="126"/>
      <c r="D45" s="126"/>
      <c r="E45" s="126"/>
      <c r="F45" s="126"/>
      <c r="G45" s="126"/>
      <c r="H45" s="126"/>
      <c r="I45" s="27" t="s">
        <v>54</v>
      </c>
      <c r="J45" s="32">
        <v>0.5</v>
      </c>
      <c r="K45" s="32">
        <v>0.5</v>
      </c>
      <c r="L45" s="32"/>
      <c r="M45" s="32"/>
      <c r="N45" s="32">
        <f t="shared" si="1"/>
        <v>1</v>
      </c>
      <c r="O45" s="126"/>
      <c r="P45" s="163"/>
      <c r="Q45" s="164"/>
      <c r="R45" s="165"/>
      <c r="S45" s="246"/>
      <c r="T45" s="1"/>
      <c r="U45" s="1"/>
      <c r="V45" s="1"/>
      <c r="W45" s="1"/>
      <c r="X45" s="1"/>
      <c r="Y45" s="1"/>
      <c r="Z45" s="1"/>
      <c r="AA45" s="1"/>
      <c r="AB45" s="1"/>
      <c r="AC45" s="1"/>
      <c r="AD45" s="1"/>
      <c r="AE45" s="1"/>
    </row>
    <row r="46" spans="1:32" ht="47.25" customHeight="1" x14ac:dyDescent="0.2">
      <c r="A46" s="18"/>
      <c r="B46" s="144"/>
      <c r="C46" s="141" t="s">
        <v>117</v>
      </c>
      <c r="D46" s="142" t="s">
        <v>118</v>
      </c>
      <c r="E46" s="127">
        <v>43831</v>
      </c>
      <c r="F46" s="127">
        <v>44196</v>
      </c>
      <c r="G46" s="128" t="s">
        <v>119</v>
      </c>
      <c r="H46" s="129" t="s">
        <v>105</v>
      </c>
      <c r="I46" s="27" t="s">
        <v>51</v>
      </c>
      <c r="J46" s="32"/>
      <c r="K46" s="32">
        <v>0.5</v>
      </c>
      <c r="L46" s="32">
        <v>0.5</v>
      </c>
      <c r="M46" s="32"/>
      <c r="N46" s="32">
        <f t="shared" si="1"/>
        <v>1</v>
      </c>
      <c r="O46" s="129">
        <f>+N47/N46</f>
        <v>1</v>
      </c>
      <c r="P46" s="177" t="s">
        <v>116</v>
      </c>
      <c r="Q46" s="161"/>
      <c r="R46" s="162"/>
      <c r="S46" s="40" t="s">
        <v>106</v>
      </c>
      <c r="T46" s="1"/>
      <c r="U46" s="1"/>
      <c r="V46" s="1"/>
      <c r="W46" s="1"/>
      <c r="X46" s="1"/>
      <c r="Y46" s="1"/>
      <c r="Z46" s="1"/>
      <c r="AA46" s="1"/>
      <c r="AB46" s="1"/>
      <c r="AC46" s="1"/>
      <c r="AD46" s="1"/>
      <c r="AE46" s="1"/>
      <c r="AF46" s="18"/>
    </row>
    <row r="47" spans="1:32" ht="47.25" customHeight="1" x14ac:dyDescent="0.2">
      <c r="A47" s="18"/>
      <c r="B47" s="144"/>
      <c r="C47" s="126"/>
      <c r="D47" s="126"/>
      <c r="E47" s="126"/>
      <c r="F47" s="126"/>
      <c r="G47" s="126"/>
      <c r="H47" s="126"/>
      <c r="I47" s="27" t="s">
        <v>54</v>
      </c>
      <c r="J47" s="32"/>
      <c r="K47" s="32">
        <v>0.3</v>
      </c>
      <c r="L47" s="32">
        <v>0.7</v>
      </c>
      <c r="M47" s="32"/>
      <c r="N47" s="32">
        <f t="shared" si="1"/>
        <v>1</v>
      </c>
      <c r="O47" s="126"/>
      <c r="P47" s="163"/>
      <c r="Q47" s="164"/>
      <c r="R47" s="165"/>
      <c r="S47" s="40"/>
      <c r="T47" s="1"/>
      <c r="U47" s="1"/>
      <c r="V47" s="1"/>
      <c r="W47" s="1"/>
      <c r="X47" s="1"/>
      <c r="Y47" s="1"/>
      <c r="Z47" s="1"/>
      <c r="AA47" s="1"/>
      <c r="AB47" s="1"/>
      <c r="AC47" s="1"/>
      <c r="AD47" s="1"/>
      <c r="AE47" s="1"/>
      <c r="AF47" s="18"/>
    </row>
    <row r="48" spans="1:32" ht="47.25" customHeight="1" x14ac:dyDescent="0.2">
      <c r="A48" s="18"/>
      <c r="B48" s="144"/>
      <c r="C48" s="141" t="s">
        <v>120</v>
      </c>
      <c r="D48" s="142" t="s">
        <v>121</v>
      </c>
      <c r="E48" s="127">
        <v>43922</v>
      </c>
      <c r="F48" s="127">
        <v>44196</v>
      </c>
      <c r="G48" s="128" t="s">
        <v>122</v>
      </c>
      <c r="H48" s="129" t="s">
        <v>105</v>
      </c>
      <c r="I48" s="27" t="s">
        <v>51</v>
      </c>
      <c r="J48" s="32"/>
      <c r="K48" s="32">
        <v>0.25</v>
      </c>
      <c r="L48" s="32">
        <v>0.25</v>
      </c>
      <c r="M48" s="32">
        <v>0.5</v>
      </c>
      <c r="N48" s="32">
        <f t="shared" si="1"/>
        <v>1</v>
      </c>
      <c r="O48" s="129">
        <f>+N49/N48</f>
        <v>0.25</v>
      </c>
      <c r="P48" s="177" t="s">
        <v>123</v>
      </c>
      <c r="Q48" s="161"/>
      <c r="R48" s="162"/>
      <c r="S48" s="40" t="s">
        <v>106</v>
      </c>
      <c r="T48" s="1"/>
      <c r="U48" s="1"/>
      <c r="V48" s="1"/>
      <c r="W48" s="1"/>
      <c r="X48" s="1"/>
      <c r="Y48" s="1"/>
      <c r="Z48" s="1"/>
      <c r="AA48" s="1"/>
      <c r="AB48" s="1"/>
      <c r="AC48" s="1"/>
      <c r="AD48" s="1"/>
      <c r="AE48" s="1"/>
      <c r="AF48" s="18"/>
    </row>
    <row r="49" spans="1:32" ht="47.25" customHeight="1" x14ac:dyDescent="0.2">
      <c r="A49" s="18"/>
      <c r="B49" s="144"/>
      <c r="C49" s="126"/>
      <c r="D49" s="126"/>
      <c r="E49" s="126"/>
      <c r="F49" s="126"/>
      <c r="G49" s="126"/>
      <c r="H49" s="126"/>
      <c r="I49" s="27" t="s">
        <v>54</v>
      </c>
      <c r="J49" s="32"/>
      <c r="K49" s="32">
        <v>0</v>
      </c>
      <c r="L49" s="32">
        <v>0.25</v>
      </c>
      <c r="M49" s="111">
        <v>0</v>
      </c>
      <c r="N49" s="32">
        <f t="shared" si="1"/>
        <v>0.25</v>
      </c>
      <c r="O49" s="126"/>
      <c r="P49" s="163"/>
      <c r="Q49" s="164"/>
      <c r="R49" s="165"/>
      <c r="S49" s="40"/>
      <c r="T49" s="1"/>
      <c r="U49" s="1"/>
      <c r="V49" s="1"/>
      <c r="W49" s="1"/>
      <c r="X49" s="1"/>
      <c r="Y49" s="1"/>
      <c r="Z49" s="1"/>
      <c r="AA49" s="1"/>
      <c r="AB49" s="1"/>
      <c r="AC49" s="1"/>
      <c r="AD49" s="1"/>
      <c r="AE49" s="1"/>
      <c r="AF49" s="18"/>
    </row>
    <row r="50" spans="1:32" ht="55.5" customHeight="1" x14ac:dyDescent="0.2">
      <c r="A50" s="1"/>
      <c r="B50" s="144"/>
      <c r="C50" s="141" t="s">
        <v>124</v>
      </c>
      <c r="D50" s="142" t="s">
        <v>125</v>
      </c>
      <c r="E50" s="127">
        <v>43831</v>
      </c>
      <c r="F50" s="127">
        <v>44012</v>
      </c>
      <c r="G50" s="128" t="s">
        <v>126</v>
      </c>
      <c r="H50" s="129" t="s">
        <v>127</v>
      </c>
      <c r="I50" s="27" t="s">
        <v>51</v>
      </c>
      <c r="J50" s="32">
        <v>0.3</v>
      </c>
      <c r="K50" s="32">
        <v>0.7</v>
      </c>
      <c r="L50" s="32"/>
      <c r="M50" s="32"/>
      <c r="N50" s="32">
        <f t="shared" si="1"/>
        <v>1</v>
      </c>
      <c r="O50" s="129">
        <f>+N51/N50</f>
        <v>1</v>
      </c>
      <c r="P50" s="178" t="s">
        <v>128</v>
      </c>
      <c r="Q50" s="161"/>
      <c r="R50" s="162"/>
      <c r="S50" s="24"/>
      <c r="T50" s="1"/>
      <c r="U50" s="1"/>
      <c r="V50" s="1"/>
      <c r="W50" s="1"/>
      <c r="X50" s="1"/>
      <c r="Y50" s="1"/>
      <c r="Z50" s="1"/>
      <c r="AA50" s="1"/>
      <c r="AB50" s="1"/>
      <c r="AC50" s="1"/>
      <c r="AD50" s="1"/>
      <c r="AE50" s="1"/>
    </row>
    <row r="51" spans="1:32" ht="55.5" customHeight="1" x14ac:dyDescent="0.2">
      <c r="A51" s="1"/>
      <c r="B51" s="144"/>
      <c r="C51" s="126"/>
      <c r="D51" s="126"/>
      <c r="E51" s="126"/>
      <c r="F51" s="126"/>
      <c r="G51" s="126"/>
      <c r="H51" s="126"/>
      <c r="I51" s="27" t="s">
        <v>54</v>
      </c>
      <c r="J51" s="32">
        <v>0.15</v>
      </c>
      <c r="K51" s="32">
        <v>0</v>
      </c>
      <c r="L51" s="32">
        <v>0.25</v>
      </c>
      <c r="M51" s="41">
        <v>0.6</v>
      </c>
      <c r="N51" s="32">
        <f t="shared" si="1"/>
        <v>1</v>
      </c>
      <c r="O51" s="126"/>
      <c r="P51" s="163"/>
      <c r="Q51" s="164"/>
      <c r="R51" s="165"/>
      <c r="S51" s="6"/>
      <c r="T51" s="1"/>
      <c r="U51" s="1"/>
      <c r="V51" s="1"/>
      <c r="W51" s="1"/>
      <c r="X51" s="1"/>
      <c r="Y51" s="1"/>
      <c r="Z51" s="1"/>
      <c r="AA51" s="1"/>
      <c r="AB51" s="1"/>
      <c r="AC51" s="1"/>
      <c r="AD51" s="1"/>
      <c r="AE51" s="1"/>
    </row>
    <row r="52" spans="1:32" ht="39" customHeight="1" x14ac:dyDescent="0.2">
      <c r="A52" s="1"/>
      <c r="B52" s="144"/>
      <c r="C52" s="141" t="s">
        <v>129</v>
      </c>
      <c r="D52" s="141" t="s">
        <v>130</v>
      </c>
      <c r="E52" s="127">
        <v>43831</v>
      </c>
      <c r="F52" s="127">
        <v>44196</v>
      </c>
      <c r="G52" s="141" t="s">
        <v>131</v>
      </c>
      <c r="H52" s="129" t="s">
        <v>132</v>
      </c>
      <c r="I52" s="27" t="s">
        <v>51</v>
      </c>
      <c r="J52" s="32">
        <v>0.5</v>
      </c>
      <c r="K52" s="32">
        <v>0.5</v>
      </c>
      <c r="L52" s="32"/>
      <c r="M52" s="32"/>
      <c r="N52" s="32">
        <f t="shared" si="1"/>
        <v>1</v>
      </c>
      <c r="O52" s="129">
        <v>0</v>
      </c>
      <c r="P52" s="179" t="s">
        <v>133</v>
      </c>
      <c r="Q52" s="172"/>
      <c r="R52" s="173"/>
      <c r="S52" s="6"/>
      <c r="T52" s="1"/>
      <c r="U52" s="1"/>
      <c r="V52" s="1"/>
      <c r="W52" s="1"/>
      <c r="X52" s="1"/>
      <c r="Y52" s="1"/>
      <c r="Z52" s="1"/>
      <c r="AA52" s="1"/>
      <c r="AB52" s="1"/>
      <c r="AC52" s="1"/>
      <c r="AD52" s="1"/>
      <c r="AE52" s="1"/>
      <c r="AF52" s="1"/>
    </row>
    <row r="53" spans="1:32" ht="39" customHeight="1" x14ac:dyDescent="0.2">
      <c r="A53" s="1"/>
      <c r="B53" s="126"/>
      <c r="C53" s="126"/>
      <c r="D53" s="126"/>
      <c r="E53" s="126"/>
      <c r="F53" s="126"/>
      <c r="G53" s="126"/>
      <c r="H53" s="126"/>
      <c r="I53" s="27" t="s">
        <v>54</v>
      </c>
      <c r="J53" s="32">
        <v>0</v>
      </c>
      <c r="K53" s="32">
        <v>0</v>
      </c>
      <c r="L53" s="32"/>
      <c r="M53" s="32"/>
      <c r="N53" s="32">
        <f t="shared" si="1"/>
        <v>0</v>
      </c>
      <c r="O53" s="126"/>
      <c r="P53" s="174"/>
      <c r="Q53" s="175"/>
      <c r="R53" s="176"/>
      <c r="S53" s="6"/>
      <c r="T53" s="1"/>
      <c r="U53" s="1"/>
      <c r="V53" s="1"/>
      <c r="W53" s="1"/>
      <c r="X53" s="1"/>
      <c r="Y53" s="1"/>
      <c r="Z53" s="1"/>
      <c r="AA53" s="1"/>
      <c r="AB53" s="1"/>
      <c r="AC53" s="1"/>
      <c r="AD53" s="1"/>
      <c r="AE53" s="1"/>
      <c r="AF53" s="1"/>
    </row>
    <row r="54" spans="1:32" ht="55.5" customHeight="1" x14ac:dyDescent="0.2">
      <c r="A54" s="1"/>
      <c r="B54" s="129" t="s">
        <v>134</v>
      </c>
      <c r="C54" s="141" t="s">
        <v>135</v>
      </c>
      <c r="D54" s="142" t="s">
        <v>136</v>
      </c>
      <c r="E54" s="127">
        <v>43831</v>
      </c>
      <c r="F54" s="127">
        <v>44196</v>
      </c>
      <c r="G54" s="128" t="s">
        <v>137</v>
      </c>
      <c r="H54" s="129" t="s">
        <v>138</v>
      </c>
      <c r="I54" s="27" t="s">
        <v>51</v>
      </c>
      <c r="J54" s="27">
        <v>3</v>
      </c>
      <c r="K54" s="27">
        <v>3</v>
      </c>
      <c r="L54" s="27">
        <v>3</v>
      </c>
      <c r="M54" s="27">
        <v>3</v>
      </c>
      <c r="N54" s="27">
        <f t="shared" si="1"/>
        <v>12</v>
      </c>
      <c r="O54" s="129">
        <f>+N55/N54</f>
        <v>0.33333333333333331</v>
      </c>
      <c r="P54" s="177" t="s">
        <v>139</v>
      </c>
      <c r="Q54" s="161"/>
      <c r="R54" s="162"/>
      <c r="S54" s="6"/>
      <c r="T54" s="1"/>
      <c r="U54" s="1"/>
      <c r="V54" s="1"/>
      <c r="W54" s="1"/>
      <c r="X54" s="1"/>
      <c r="Y54" s="1"/>
      <c r="Z54" s="1"/>
      <c r="AA54" s="1"/>
      <c r="AB54" s="1"/>
      <c r="AC54" s="1"/>
      <c r="AD54" s="1"/>
      <c r="AE54" s="1"/>
    </row>
    <row r="55" spans="1:32" ht="55.5" customHeight="1" x14ac:dyDescent="0.2">
      <c r="A55" s="1"/>
      <c r="B55" s="126"/>
      <c r="C55" s="126"/>
      <c r="D55" s="126"/>
      <c r="E55" s="126"/>
      <c r="F55" s="126"/>
      <c r="G55" s="126"/>
      <c r="H55" s="144"/>
      <c r="I55" s="27" t="s">
        <v>54</v>
      </c>
      <c r="J55" s="27">
        <v>2</v>
      </c>
      <c r="K55" s="27">
        <v>1</v>
      </c>
      <c r="L55" s="27">
        <v>0</v>
      </c>
      <c r="M55" s="42">
        <v>1</v>
      </c>
      <c r="N55" s="27">
        <f t="shared" si="1"/>
        <v>4</v>
      </c>
      <c r="O55" s="126"/>
      <c r="P55" s="163"/>
      <c r="Q55" s="164"/>
      <c r="R55" s="165"/>
      <c r="S55" s="6"/>
      <c r="T55" s="1"/>
      <c r="U55" s="1"/>
      <c r="V55" s="1"/>
      <c r="W55" s="1"/>
      <c r="X55" s="1"/>
      <c r="Y55" s="1"/>
      <c r="Z55" s="1"/>
      <c r="AA55" s="1"/>
      <c r="AB55" s="1"/>
      <c r="AC55" s="1"/>
      <c r="AD55" s="1"/>
      <c r="AE55" s="1"/>
    </row>
    <row r="56" spans="1:32" ht="65.25" customHeight="1" x14ac:dyDescent="0.2">
      <c r="A56" s="1"/>
      <c r="B56" s="129" t="s">
        <v>140</v>
      </c>
      <c r="C56" s="141" t="s">
        <v>141</v>
      </c>
      <c r="D56" s="142" t="s">
        <v>142</v>
      </c>
      <c r="E56" s="127">
        <v>43831</v>
      </c>
      <c r="F56" s="127">
        <v>44196</v>
      </c>
      <c r="G56" s="128" t="s">
        <v>143</v>
      </c>
      <c r="H56" s="144"/>
      <c r="I56" s="27" t="s">
        <v>51</v>
      </c>
      <c r="J56" s="27">
        <v>4</v>
      </c>
      <c r="K56" s="27">
        <v>5</v>
      </c>
      <c r="L56" s="27">
        <v>9</v>
      </c>
      <c r="M56" s="27">
        <v>9</v>
      </c>
      <c r="N56" s="27">
        <f t="shared" si="1"/>
        <v>27</v>
      </c>
      <c r="O56" s="129">
        <f>+N57/N56</f>
        <v>1.2962962962962963</v>
      </c>
      <c r="P56" s="241" t="s">
        <v>329</v>
      </c>
      <c r="Q56" s="161"/>
      <c r="R56" s="162"/>
      <c r="S56" s="43"/>
      <c r="T56" s="1"/>
      <c r="U56" s="1"/>
      <c r="V56" s="1"/>
      <c r="W56" s="1"/>
      <c r="X56" s="1"/>
      <c r="Y56" s="1"/>
      <c r="Z56" s="1"/>
      <c r="AA56" s="1"/>
      <c r="AB56" s="1"/>
      <c r="AC56" s="1"/>
      <c r="AD56" s="1"/>
      <c r="AE56" s="1"/>
    </row>
    <row r="57" spans="1:32" ht="65.25" customHeight="1" x14ac:dyDescent="0.2">
      <c r="A57" s="1"/>
      <c r="B57" s="126"/>
      <c r="C57" s="126"/>
      <c r="D57" s="126"/>
      <c r="E57" s="126"/>
      <c r="F57" s="126"/>
      <c r="G57" s="126"/>
      <c r="H57" s="144"/>
      <c r="I57" s="27" t="s">
        <v>54</v>
      </c>
      <c r="J57" s="27">
        <v>4</v>
      </c>
      <c r="K57" s="27">
        <v>13</v>
      </c>
      <c r="L57" s="27">
        <v>9</v>
      </c>
      <c r="M57" s="44">
        <v>9</v>
      </c>
      <c r="N57" s="27">
        <f t="shared" si="1"/>
        <v>35</v>
      </c>
      <c r="O57" s="126"/>
      <c r="P57" s="163"/>
      <c r="Q57" s="164"/>
      <c r="R57" s="165"/>
      <c r="S57" s="45"/>
      <c r="T57" s="1"/>
      <c r="U57" s="1"/>
      <c r="V57" s="1"/>
      <c r="W57" s="1"/>
      <c r="X57" s="1"/>
      <c r="Y57" s="1"/>
      <c r="Z57" s="1"/>
      <c r="AA57" s="1"/>
      <c r="AB57" s="1"/>
      <c r="AC57" s="1"/>
      <c r="AD57" s="1"/>
      <c r="AE57" s="1"/>
    </row>
    <row r="58" spans="1:32" ht="94.5" customHeight="1" x14ac:dyDescent="0.2">
      <c r="A58" s="1"/>
      <c r="B58" s="142" t="s">
        <v>144</v>
      </c>
      <c r="C58" s="141" t="s">
        <v>145</v>
      </c>
      <c r="D58" s="142" t="s">
        <v>146</v>
      </c>
      <c r="E58" s="127">
        <v>43831</v>
      </c>
      <c r="F58" s="127">
        <v>44196</v>
      </c>
      <c r="G58" s="142" t="s">
        <v>147</v>
      </c>
      <c r="H58" s="144"/>
      <c r="I58" s="27" t="s">
        <v>51</v>
      </c>
      <c r="J58" s="27">
        <v>9</v>
      </c>
      <c r="K58" s="27">
        <v>9</v>
      </c>
      <c r="L58" s="27">
        <v>9</v>
      </c>
      <c r="M58" s="27">
        <v>9</v>
      </c>
      <c r="N58" s="27">
        <f t="shared" si="1"/>
        <v>36</v>
      </c>
      <c r="O58" s="129">
        <f>+N59/N58</f>
        <v>1.0277777777777777</v>
      </c>
      <c r="P58" s="242" t="s">
        <v>330</v>
      </c>
      <c r="Q58" s="161"/>
      <c r="R58" s="162"/>
      <c r="S58" s="6"/>
      <c r="T58" s="1"/>
      <c r="U58" s="1"/>
      <c r="V58" s="1"/>
      <c r="W58" s="1"/>
      <c r="X58" s="1"/>
      <c r="Y58" s="1"/>
      <c r="Z58" s="1"/>
      <c r="AA58" s="1"/>
      <c r="AB58" s="1"/>
      <c r="AC58" s="1"/>
      <c r="AD58" s="1"/>
      <c r="AE58" s="1"/>
    </row>
    <row r="59" spans="1:32" ht="94.5" customHeight="1" x14ac:dyDescent="0.2">
      <c r="A59" s="1"/>
      <c r="B59" s="126"/>
      <c r="C59" s="126"/>
      <c r="D59" s="126"/>
      <c r="E59" s="126"/>
      <c r="F59" s="126"/>
      <c r="G59" s="126"/>
      <c r="H59" s="126"/>
      <c r="I59" s="27" t="s">
        <v>54</v>
      </c>
      <c r="J59" s="27">
        <v>12</v>
      </c>
      <c r="K59" s="27">
        <v>7</v>
      </c>
      <c r="L59" s="27">
        <v>5</v>
      </c>
      <c r="M59" s="42">
        <v>13</v>
      </c>
      <c r="N59" s="27">
        <f t="shared" si="1"/>
        <v>37</v>
      </c>
      <c r="O59" s="126"/>
      <c r="P59" s="163"/>
      <c r="Q59" s="164"/>
      <c r="R59" s="165"/>
      <c r="S59" s="6"/>
      <c r="T59" s="1"/>
      <c r="U59" s="1"/>
      <c r="V59" s="1"/>
      <c r="W59" s="1"/>
      <c r="X59" s="1"/>
      <c r="Y59" s="1"/>
      <c r="Z59" s="1"/>
      <c r="AA59" s="1"/>
      <c r="AB59" s="1"/>
      <c r="AC59" s="1"/>
      <c r="AD59" s="1"/>
      <c r="AE59" s="1"/>
    </row>
    <row r="60" spans="1:32" ht="48" customHeight="1" x14ac:dyDescent="0.2">
      <c r="A60" s="1"/>
      <c r="B60" s="142" t="s">
        <v>148</v>
      </c>
      <c r="C60" s="141" t="s">
        <v>149</v>
      </c>
      <c r="D60" s="142" t="s">
        <v>150</v>
      </c>
      <c r="E60" s="127">
        <v>43831</v>
      </c>
      <c r="F60" s="127">
        <v>44196</v>
      </c>
      <c r="G60" s="147" t="s">
        <v>151</v>
      </c>
      <c r="H60" s="142" t="s">
        <v>152</v>
      </c>
      <c r="I60" s="27" t="s">
        <v>51</v>
      </c>
      <c r="J60" s="27">
        <v>200</v>
      </c>
      <c r="K60" s="27">
        <v>200</v>
      </c>
      <c r="L60" s="27">
        <v>300</v>
      </c>
      <c r="M60" s="27">
        <v>300</v>
      </c>
      <c r="N60" s="27">
        <f t="shared" si="1"/>
        <v>1000</v>
      </c>
      <c r="O60" s="129">
        <f>+N61/N60</f>
        <v>4.8049999999999997</v>
      </c>
      <c r="P60" s="178" t="s">
        <v>153</v>
      </c>
      <c r="Q60" s="161"/>
      <c r="R60" s="162"/>
      <c r="S60" s="6"/>
      <c r="T60" s="1"/>
      <c r="U60" s="1"/>
      <c r="V60" s="1"/>
      <c r="W60" s="1"/>
      <c r="X60" s="1"/>
      <c r="Y60" s="1"/>
      <c r="Z60" s="1"/>
      <c r="AA60" s="1"/>
      <c r="AB60" s="1"/>
      <c r="AC60" s="1"/>
      <c r="AD60" s="1"/>
      <c r="AE60" s="1"/>
    </row>
    <row r="61" spans="1:32" ht="73.5" customHeight="1" x14ac:dyDescent="0.2">
      <c r="A61" s="1"/>
      <c r="B61" s="126"/>
      <c r="C61" s="126"/>
      <c r="D61" s="126"/>
      <c r="E61" s="126"/>
      <c r="F61" s="126"/>
      <c r="G61" s="126"/>
      <c r="H61" s="126"/>
      <c r="I61" s="27" t="s">
        <v>54</v>
      </c>
      <c r="J61" s="27">
        <v>1310</v>
      </c>
      <c r="K61" s="46">
        <v>0</v>
      </c>
      <c r="L61" s="46">
        <v>2707</v>
      </c>
      <c r="M61" s="112">
        <v>788</v>
      </c>
      <c r="N61" s="27">
        <f t="shared" si="1"/>
        <v>4805</v>
      </c>
      <c r="O61" s="126"/>
      <c r="P61" s="163"/>
      <c r="Q61" s="164"/>
      <c r="R61" s="165"/>
      <c r="S61" s="6"/>
      <c r="T61" s="1"/>
      <c r="U61" s="1"/>
      <c r="V61" s="1"/>
      <c r="W61" s="1"/>
      <c r="X61" s="1"/>
      <c r="Y61" s="1"/>
      <c r="Z61" s="1"/>
      <c r="AA61" s="1"/>
      <c r="AB61" s="1"/>
      <c r="AC61" s="1"/>
      <c r="AD61" s="1"/>
      <c r="AE61" s="1"/>
    </row>
    <row r="62" spans="1:32" ht="96" customHeight="1" x14ac:dyDescent="0.2">
      <c r="A62" s="1"/>
      <c r="B62" s="142" t="s">
        <v>154</v>
      </c>
      <c r="C62" s="141" t="s">
        <v>155</v>
      </c>
      <c r="D62" s="142" t="s">
        <v>156</v>
      </c>
      <c r="E62" s="127">
        <v>43831</v>
      </c>
      <c r="F62" s="127">
        <v>44196</v>
      </c>
      <c r="G62" s="128" t="s">
        <v>157</v>
      </c>
      <c r="H62" s="129" t="s">
        <v>158</v>
      </c>
      <c r="I62" s="27" t="s">
        <v>51</v>
      </c>
      <c r="J62" s="27">
        <v>700</v>
      </c>
      <c r="K62" s="27">
        <v>850</v>
      </c>
      <c r="L62" s="27">
        <v>900</v>
      </c>
      <c r="M62" s="27">
        <v>950</v>
      </c>
      <c r="N62" s="27">
        <f t="shared" si="1"/>
        <v>3400</v>
      </c>
      <c r="O62" s="129">
        <f>+N63/N62</f>
        <v>0.42529411764705882</v>
      </c>
      <c r="P62" s="243" t="s">
        <v>340</v>
      </c>
      <c r="Q62" s="161"/>
      <c r="R62" s="162"/>
      <c r="S62" s="6"/>
      <c r="T62" s="254"/>
      <c r="U62" s="1"/>
      <c r="V62" s="1"/>
      <c r="W62" s="1"/>
      <c r="X62" s="1"/>
      <c r="Y62" s="1"/>
      <c r="Z62" s="1"/>
      <c r="AA62" s="1"/>
      <c r="AB62" s="1"/>
      <c r="AC62" s="1"/>
      <c r="AD62" s="1"/>
      <c r="AE62" s="1"/>
    </row>
    <row r="63" spans="1:32" ht="96" customHeight="1" x14ac:dyDescent="0.2">
      <c r="A63" s="1"/>
      <c r="B63" s="144"/>
      <c r="C63" s="126"/>
      <c r="D63" s="126"/>
      <c r="E63" s="126"/>
      <c r="F63" s="126"/>
      <c r="G63" s="126"/>
      <c r="H63" s="126"/>
      <c r="I63" s="27" t="s">
        <v>54</v>
      </c>
      <c r="J63" s="44">
        <v>593</v>
      </c>
      <c r="K63" s="44">
        <v>133</v>
      </c>
      <c r="L63" s="47">
        <v>269</v>
      </c>
      <c r="M63" s="47">
        <v>451</v>
      </c>
      <c r="N63" s="27">
        <f t="shared" si="1"/>
        <v>1446</v>
      </c>
      <c r="O63" s="126"/>
      <c r="P63" s="163"/>
      <c r="Q63" s="164"/>
      <c r="R63" s="165"/>
      <c r="S63" s="6"/>
      <c r="T63" s="254"/>
      <c r="U63" s="1"/>
      <c r="V63" s="1"/>
      <c r="W63" s="1"/>
      <c r="X63" s="1"/>
      <c r="Y63" s="1"/>
      <c r="Z63" s="1"/>
      <c r="AA63" s="1"/>
      <c r="AB63" s="1"/>
      <c r="AC63" s="1"/>
      <c r="AD63" s="1"/>
      <c r="AE63" s="1"/>
    </row>
    <row r="64" spans="1:32" ht="42.75" customHeight="1" x14ac:dyDescent="0.2">
      <c r="A64" s="1"/>
      <c r="B64" s="144"/>
      <c r="C64" s="141" t="s">
        <v>159</v>
      </c>
      <c r="D64" s="142" t="s">
        <v>160</v>
      </c>
      <c r="E64" s="127">
        <v>43831</v>
      </c>
      <c r="F64" s="127">
        <v>43951</v>
      </c>
      <c r="G64" s="128" t="s">
        <v>161</v>
      </c>
      <c r="H64" s="129" t="s">
        <v>162</v>
      </c>
      <c r="I64" s="27" t="s">
        <v>51</v>
      </c>
      <c r="J64" s="32">
        <v>0.8</v>
      </c>
      <c r="K64" s="32">
        <v>0.2</v>
      </c>
      <c r="L64" s="32"/>
      <c r="M64" s="32"/>
      <c r="N64" s="32">
        <f t="shared" si="1"/>
        <v>1</v>
      </c>
      <c r="O64" s="129">
        <f>+N65/N64</f>
        <v>0.95000000000000007</v>
      </c>
      <c r="P64" s="178" t="s">
        <v>163</v>
      </c>
      <c r="Q64" s="161"/>
      <c r="R64" s="162"/>
      <c r="S64" s="6" t="s">
        <v>75</v>
      </c>
      <c r="T64" s="1"/>
      <c r="U64" s="1"/>
      <c r="V64" s="1"/>
      <c r="W64" s="1"/>
      <c r="X64" s="1"/>
      <c r="Y64" s="1"/>
      <c r="Z64" s="1"/>
      <c r="AA64" s="1"/>
      <c r="AB64" s="1"/>
      <c r="AC64" s="1"/>
      <c r="AD64" s="1"/>
      <c r="AE64" s="1"/>
      <c r="AF64" s="1"/>
    </row>
    <row r="65" spans="1:32" ht="42.75" customHeight="1" x14ac:dyDescent="0.2">
      <c r="A65" s="1"/>
      <c r="B65" s="126"/>
      <c r="C65" s="126"/>
      <c r="D65" s="126"/>
      <c r="E65" s="126"/>
      <c r="F65" s="126"/>
      <c r="G65" s="126"/>
      <c r="H65" s="126"/>
      <c r="I65" s="27" t="s">
        <v>54</v>
      </c>
      <c r="J65" s="32">
        <v>0.9</v>
      </c>
      <c r="K65" s="32">
        <v>0.05</v>
      </c>
      <c r="L65" s="32"/>
      <c r="M65" s="48"/>
      <c r="N65" s="32">
        <f t="shared" si="1"/>
        <v>0.95000000000000007</v>
      </c>
      <c r="O65" s="126"/>
      <c r="P65" s="163"/>
      <c r="Q65" s="164"/>
      <c r="R65" s="165"/>
      <c r="S65" s="6"/>
      <c r="T65" s="1"/>
      <c r="U65" s="1"/>
      <c r="V65" s="1"/>
      <c r="W65" s="1"/>
      <c r="X65" s="1"/>
      <c r="Y65" s="1"/>
      <c r="Z65" s="1"/>
      <c r="AA65" s="1"/>
      <c r="AB65" s="1"/>
      <c r="AC65" s="1"/>
      <c r="AD65" s="1"/>
      <c r="AE65" s="1"/>
      <c r="AF65" s="1"/>
    </row>
    <row r="66" spans="1:32" ht="90" customHeight="1" x14ac:dyDescent="0.2">
      <c r="A66" s="1"/>
      <c r="B66" s="142" t="s">
        <v>164</v>
      </c>
      <c r="C66" s="141" t="s">
        <v>165</v>
      </c>
      <c r="D66" s="142" t="s">
        <v>166</v>
      </c>
      <c r="E66" s="127">
        <v>43831</v>
      </c>
      <c r="F66" s="127">
        <v>44196</v>
      </c>
      <c r="G66" s="128" t="s">
        <v>167</v>
      </c>
      <c r="H66" s="129" t="s">
        <v>168</v>
      </c>
      <c r="I66" s="27" t="s">
        <v>51</v>
      </c>
      <c r="J66" s="27">
        <v>16</v>
      </c>
      <c r="K66" s="27">
        <v>16</v>
      </c>
      <c r="L66" s="27">
        <v>16</v>
      </c>
      <c r="M66" s="27">
        <v>17</v>
      </c>
      <c r="N66" s="27">
        <f t="shared" si="1"/>
        <v>65</v>
      </c>
      <c r="O66" s="129">
        <f>+N67/N66</f>
        <v>0.44615384615384618</v>
      </c>
      <c r="P66" s="178" t="s">
        <v>169</v>
      </c>
      <c r="Q66" s="161"/>
      <c r="R66" s="162"/>
      <c r="S66" s="6"/>
      <c r="T66" s="1"/>
      <c r="U66" s="1"/>
      <c r="V66" s="1"/>
      <c r="W66" s="1"/>
      <c r="X66" s="1"/>
      <c r="Y66" s="1"/>
      <c r="Z66" s="1"/>
      <c r="AA66" s="1"/>
      <c r="AB66" s="1"/>
      <c r="AC66" s="1"/>
      <c r="AD66" s="1"/>
      <c r="AE66" s="1"/>
    </row>
    <row r="67" spans="1:32" ht="90" customHeight="1" x14ac:dyDescent="0.2">
      <c r="A67" s="1"/>
      <c r="B67" s="126"/>
      <c r="C67" s="126"/>
      <c r="D67" s="126"/>
      <c r="E67" s="126"/>
      <c r="F67" s="126"/>
      <c r="G67" s="126"/>
      <c r="H67" s="126"/>
      <c r="I67" s="27" t="s">
        <v>54</v>
      </c>
      <c r="J67" s="27">
        <v>21</v>
      </c>
      <c r="K67" s="27">
        <v>0</v>
      </c>
      <c r="L67" s="27">
        <v>2</v>
      </c>
      <c r="M67" s="27">
        <v>6</v>
      </c>
      <c r="N67" s="27">
        <f t="shared" si="1"/>
        <v>29</v>
      </c>
      <c r="O67" s="126"/>
      <c r="P67" s="163"/>
      <c r="Q67" s="164"/>
      <c r="R67" s="165"/>
      <c r="S67" s="6"/>
      <c r="T67" s="1"/>
      <c r="U67" s="1"/>
      <c r="V67" s="1"/>
      <c r="W67" s="1"/>
      <c r="X67" s="1"/>
      <c r="Y67" s="1"/>
      <c r="Z67" s="1"/>
      <c r="AA67" s="1"/>
      <c r="AB67" s="1"/>
      <c r="AC67" s="1"/>
      <c r="AD67" s="1"/>
      <c r="AE67" s="1"/>
    </row>
    <row r="68" spans="1:32" ht="60" customHeight="1" x14ac:dyDescent="0.2">
      <c r="A68" s="1"/>
      <c r="B68" s="142" t="s">
        <v>170</v>
      </c>
      <c r="C68" s="141" t="s">
        <v>171</v>
      </c>
      <c r="D68" s="142" t="s">
        <v>172</v>
      </c>
      <c r="E68" s="127">
        <v>43831</v>
      </c>
      <c r="F68" s="127">
        <v>44196</v>
      </c>
      <c r="G68" s="142" t="s">
        <v>173</v>
      </c>
      <c r="H68" s="129" t="s">
        <v>174</v>
      </c>
      <c r="I68" s="27" t="s">
        <v>51</v>
      </c>
      <c r="J68" s="27">
        <v>100</v>
      </c>
      <c r="K68" s="27">
        <v>250</v>
      </c>
      <c r="L68" s="27">
        <v>240</v>
      </c>
      <c r="M68" s="27">
        <v>250</v>
      </c>
      <c r="N68" s="27">
        <f t="shared" si="1"/>
        <v>840</v>
      </c>
      <c r="O68" s="129">
        <f>+N69/N68</f>
        <v>0.35357142857142859</v>
      </c>
      <c r="P68" s="188" t="s">
        <v>335</v>
      </c>
      <c r="Q68" s="189"/>
      <c r="R68" s="190"/>
      <c r="S68" s="49" t="s">
        <v>75</v>
      </c>
      <c r="T68" s="1"/>
      <c r="U68" s="1"/>
      <c r="V68" s="1"/>
      <c r="W68" s="1"/>
      <c r="X68" s="1"/>
      <c r="Y68" s="1"/>
      <c r="Z68" s="1"/>
      <c r="AA68" s="1"/>
      <c r="AB68" s="1"/>
      <c r="AC68" s="1"/>
      <c r="AD68" s="1"/>
      <c r="AE68" s="1"/>
    </row>
    <row r="69" spans="1:32" ht="98.25" customHeight="1" x14ac:dyDescent="0.2">
      <c r="A69" s="1"/>
      <c r="B69" s="144"/>
      <c r="C69" s="126"/>
      <c r="D69" s="126"/>
      <c r="E69" s="126"/>
      <c r="F69" s="126"/>
      <c r="G69" s="144"/>
      <c r="H69" s="144"/>
      <c r="I69" s="27" t="s">
        <v>54</v>
      </c>
      <c r="J69" s="27">
        <f>92+53+40</f>
        <v>185</v>
      </c>
      <c r="K69" s="27">
        <v>29</v>
      </c>
      <c r="L69" s="27">
        <v>9</v>
      </c>
      <c r="M69" s="114">
        <v>74</v>
      </c>
      <c r="N69" s="27">
        <f t="shared" si="1"/>
        <v>297</v>
      </c>
      <c r="O69" s="126"/>
      <c r="P69" s="191"/>
      <c r="Q69" s="192"/>
      <c r="R69" s="193"/>
      <c r="S69" s="49"/>
      <c r="T69" s="1"/>
      <c r="U69" s="1"/>
      <c r="V69" s="1"/>
      <c r="W69" s="1"/>
      <c r="X69" s="1"/>
      <c r="Y69" s="1"/>
      <c r="Z69" s="1"/>
      <c r="AA69" s="1"/>
      <c r="AB69" s="1"/>
      <c r="AC69" s="1"/>
      <c r="AD69" s="1"/>
      <c r="AE69" s="1"/>
    </row>
    <row r="70" spans="1:32" ht="60" customHeight="1" x14ac:dyDescent="0.2">
      <c r="A70" s="1"/>
      <c r="B70" s="144"/>
      <c r="C70" s="141" t="s">
        <v>175</v>
      </c>
      <c r="D70" s="142" t="s">
        <v>176</v>
      </c>
      <c r="E70" s="127">
        <v>43831</v>
      </c>
      <c r="F70" s="127">
        <v>44196</v>
      </c>
      <c r="G70" s="144"/>
      <c r="H70" s="144"/>
      <c r="I70" s="27" t="s">
        <v>51</v>
      </c>
      <c r="J70" s="27">
        <v>60</v>
      </c>
      <c r="K70" s="27">
        <v>100</v>
      </c>
      <c r="L70" s="27">
        <v>100</v>
      </c>
      <c r="M70" s="46">
        <v>100</v>
      </c>
      <c r="N70" s="27">
        <f t="shared" si="1"/>
        <v>360</v>
      </c>
      <c r="O70" s="129">
        <f>+N71/N70</f>
        <v>0.97222222222222221</v>
      </c>
      <c r="P70" s="188" t="s">
        <v>336</v>
      </c>
      <c r="Q70" s="189"/>
      <c r="R70" s="190"/>
      <c r="S70" s="6" t="s">
        <v>75</v>
      </c>
      <c r="T70" s="1"/>
      <c r="U70" s="1"/>
      <c r="V70" s="1"/>
      <c r="W70" s="1"/>
      <c r="X70" s="1"/>
      <c r="Y70" s="1"/>
      <c r="Z70" s="1"/>
      <c r="AA70" s="1"/>
      <c r="AB70" s="1"/>
      <c r="AC70" s="1"/>
      <c r="AD70" s="1"/>
      <c r="AE70" s="1"/>
    </row>
    <row r="71" spans="1:32" ht="60" customHeight="1" x14ac:dyDescent="0.2">
      <c r="A71" s="1"/>
      <c r="B71" s="126"/>
      <c r="C71" s="126"/>
      <c r="D71" s="126"/>
      <c r="E71" s="126"/>
      <c r="F71" s="126"/>
      <c r="G71" s="126"/>
      <c r="H71" s="126"/>
      <c r="I71" s="27" t="s">
        <v>54</v>
      </c>
      <c r="J71" s="27">
        <f>38+51+38</f>
        <v>127</v>
      </c>
      <c r="K71" s="27">
        <v>74</v>
      </c>
      <c r="L71" s="27">
        <v>59</v>
      </c>
      <c r="M71" s="47">
        <v>90</v>
      </c>
      <c r="N71" s="27">
        <f t="shared" si="1"/>
        <v>350</v>
      </c>
      <c r="O71" s="126"/>
      <c r="P71" s="191"/>
      <c r="Q71" s="192"/>
      <c r="R71" s="193"/>
      <c r="S71" s="6"/>
      <c r="T71" s="1"/>
      <c r="U71" s="1"/>
      <c r="V71" s="1"/>
      <c r="W71" s="1"/>
      <c r="X71" s="1"/>
      <c r="Y71" s="1"/>
      <c r="Z71" s="1"/>
      <c r="AA71" s="1"/>
      <c r="AB71" s="1"/>
      <c r="AC71" s="1"/>
      <c r="AD71" s="1"/>
      <c r="AE71" s="1"/>
    </row>
    <row r="72" spans="1:32" ht="101.25" customHeight="1" x14ac:dyDescent="0.2">
      <c r="A72" s="1"/>
      <c r="B72" s="142" t="s">
        <v>177</v>
      </c>
      <c r="C72" s="141" t="s">
        <v>178</v>
      </c>
      <c r="D72" s="142" t="s">
        <v>179</v>
      </c>
      <c r="E72" s="127">
        <v>43831</v>
      </c>
      <c r="F72" s="127">
        <v>44196</v>
      </c>
      <c r="G72" s="128" t="s">
        <v>180</v>
      </c>
      <c r="H72" s="129" t="s">
        <v>181</v>
      </c>
      <c r="I72" s="27" t="s">
        <v>51</v>
      </c>
      <c r="J72" s="32">
        <v>0.19</v>
      </c>
      <c r="K72" s="32">
        <v>0.26</v>
      </c>
      <c r="L72" s="32">
        <v>0.27</v>
      </c>
      <c r="M72" s="32">
        <v>0.28000000000000003</v>
      </c>
      <c r="N72" s="32">
        <f t="shared" si="1"/>
        <v>1</v>
      </c>
      <c r="O72" s="129">
        <f>+N73/N72</f>
        <v>1</v>
      </c>
      <c r="P72" s="194" t="s">
        <v>337</v>
      </c>
      <c r="Q72" s="161"/>
      <c r="R72" s="162"/>
      <c r="S72" s="6" t="s">
        <v>75</v>
      </c>
      <c r="T72" s="1"/>
      <c r="U72" s="1"/>
      <c r="V72" s="1"/>
      <c r="W72" s="1"/>
      <c r="X72" s="1"/>
      <c r="Y72" s="1"/>
      <c r="Z72" s="1"/>
      <c r="AA72" s="1"/>
      <c r="AB72" s="1"/>
      <c r="AC72" s="1"/>
      <c r="AD72" s="1"/>
      <c r="AE72" s="1"/>
      <c r="AF72" s="1"/>
    </row>
    <row r="73" spans="1:32" ht="101.25" customHeight="1" x14ac:dyDescent="0.2">
      <c r="A73" s="1"/>
      <c r="B73" s="126"/>
      <c r="C73" s="126"/>
      <c r="D73" s="126"/>
      <c r="E73" s="126"/>
      <c r="F73" s="126"/>
      <c r="G73" s="144"/>
      <c r="H73" s="126"/>
      <c r="I73" s="27" t="s">
        <v>54</v>
      </c>
      <c r="J73" s="32">
        <v>0.3</v>
      </c>
      <c r="K73" s="32">
        <v>0.09</v>
      </c>
      <c r="L73" s="32">
        <v>0.4</v>
      </c>
      <c r="M73" s="111">
        <v>0.21</v>
      </c>
      <c r="N73" s="32">
        <f t="shared" si="1"/>
        <v>1</v>
      </c>
      <c r="O73" s="126"/>
      <c r="P73" s="163"/>
      <c r="Q73" s="164"/>
      <c r="R73" s="165"/>
      <c r="S73" s="6"/>
      <c r="T73" s="1"/>
      <c r="U73" s="1"/>
      <c r="V73" s="1"/>
      <c r="W73" s="1"/>
      <c r="X73" s="1"/>
      <c r="Y73" s="1"/>
      <c r="Z73" s="1"/>
      <c r="AA73" s="1"/>
      <c r="AB73" s="1"/>
      <c r="AC73" s="1"/>
      <c r="AD73" s="1"/>
      <c r="AE73" s="1"/>
      <c r="AF73" s="1"/>
    </row>
    <row r="74" spans="1:32" ht="78" customHeight="1" x14ac:dyDescent="0.2">
      <c r="A74" s="1"/>
      <c r="B74" s="142" t="s">
        <v>182</v>
      </c>
      <c r="C74" s="141" t="s">
        <v>183</v>
      </c>
      <c r="D74" s="142" t="s">
        <v>184</v>
      </c>
      <c r="E74" s="127">
        <v>43831</v>
      </c>
      <c r="F74" s="127">
        <v>44196</v>
      </c>
      <c r="G74" s="144"/>
      <c r="H74" s="129" t="s">
        <v>185</v>
      </c>
      <c r="I74" s="27" t="s">
        <v>51</v>
      </c>
      <c r="J74" s="32">
        <v>0.25</v>
      </c>
      <c r="K74" s="32">
        <v>0.25</v>
      </c>
      <c r="L74" s="32">
        <v>0.25</v>
      </c>
      <c r="M74" s="32">
        <v>0.25</v>
      </c>
      <c r="N74" s="32">
        <f t="shared" si="1"/>
        <v>1</v>
      </c>
      <c r="O74" s="129">
        <f>+N75/N74</f>
        <v>0.83000000000000007</v>
      </c>
      <c r="P74" s="178" t="s">
        <v>186</v>
      </c>
      <c r="Q74" s="161"/>
      <c r="R74" s="162"/>
      <c r="S74" s="6" t="s">
        <v>75</v>
      </c>
      <c r="T74" s="1"/>
      <c r="U74" s="1"/>
      <c r="V74" s="1"/>
      <c r="W74" s="1"/>
      <c r="X74" s="1"/>
      <c r="Y74" s="1"/>
      <c r="Z74" s="1"/>
      <c r="AA74" s="1"/>
      <c r="AB74" s="1"/>
      <c r="AC74" s="1"/>
      <c r="AD74" s="1"/>
      <c r="AE74" s="1"/>
      <c r="AF74" s="1"/>
    </row>
    <row r="75" spans="1:32" ht="75" customHeight="1" x14ac:dyDescent="0.2">
      <c r="A75" s="1"/>
      <c r="B75" s="126"/>
      <c r="C75" s="126"/>
      <c r="D75" s="126"/>
      <c r="E75" s="126"/>
      <c r="F75" s="126"/>
      <c r="G75" s="126"/>
      <c r="H75" s="126"/>
      <c r="I75" s="27" t="s">
        <v>54</v>
      </c>
      <c r="J75" s="32">
        <v>0.25</v>
      </c>
      <c r="K75" s="32">
        <v>0</v>
      </c>
      <c r="L75" s="32">
        <v>0.25</v>
      </c>
      <c r="M75" s="111">
        <v>0.33</v>
      </c>
      <c r="N75" s="32">
        <f t="shared" si="1"/>
        <v>0.83000000000000007</v>
      </c>
      <c r="O75" s="126"/>
      <c r="P75" s="163"/>
      <c r="Q75" s="164"/>
      <c r="R75" s="165"/>
      <c r="S75" s="6"/>
      <c r="T75" s="1"/>
      <c r="U75" s="1"/>
      <c r="V75" s="1"/>
      <c r="W75" s="1"/>
      <c r="X75" s="1"/>
      <c r="Y75" s="1"/>
      <c r="Z75" s="1"/>
      <c r="AA75" s="1"/>
      <c r="AB75" s="1"/>
      <c r="AC75" s="1"/>
      <c r="AD75" s="1"/>
      <c r="AE75" s="1"/>
      <c r="AF75" s="1"/>
    </row>
    <row r="76" spans="1:32" ht="51" customHeight="1" x14ac:dyDescent="0.2">
      <c r="A76" s="50"/>
      <c r="B76" s="142" t="s">
        <v>187</v>
      </c>
      <c r="C76" s="141" t="s">
        <v>188</v>
      </c>
      <c r="D76" s="142" t="s">
        <v>189</v>
      </c>
      <c r="E76" s="127">
        <v>43831</v>
      </c>
      <c r="F76" s="127">
        <v>44196</v>
      </c>
      <c r="G76" s="142" t="s">
        <v>190</v>
      </c>
      <c r="H76" s="142" t="s">
        <v>191</v>
      </c>
      <c r="I76" s="27" t="s">
        <v>51</v>
      </c>
      <c r="J76" s="32">
        <v>0.25</v>
      </c>
      <c r="K76" s="32">
        <v>0.25</v>
      </c>
      <c r="L76" s="32">
        <v>0.25</v>
      </c>
      <c r="M76" s="32">
        <v>0.25</v>
      </c>
      <c r="N76" s="32">
        <f t="shared" si="1"/>
        <v>1</v>
      </c>
      <c r="O76" s="129">
        <f>+N77/N76</f>
        <v>0.8</v>
      </c>
      <c r="P76" s="195" t="s">
        <v>338</v>
      </c>
      <c r="Q76" s="161"/>
      <c r="R76" s="162"/>
      <c r="S76" s="6"/>
      <c r="T76" s="50"/>
      <c r="U76" s="50"/>
      <c r="V76" s="50"/>
      <c r="W76" s="50"/>
      <c r="X76" s="50"/>
      <c r="Y76" s="50"/>
      <c r="Z76" s="50"/>
      <c r="AA76" s="50"/>
      <c r="AB76" s="50"/>
      <c r="AC76" s="50"/>
      <c r="AD76" s="50"/>
      <c r="AE76" s="50"/>
      <c r="AF76" s="50"/>
    </row>
    <row r="77" spans="1:32" ht="51" customHeight="1" x14ac:dyDescent="0.2">
      <c r="A77" s="50"/>
      <c r="B77" s="126"/>
      <c r="C77" s="126"/>
      <c r="D77" s="126"/>
      <c r="E77" s="126"/>
      <c r="F77" s="126"/>
      <c r="G77" s="126"/>
      <c r="H77" s="126"/>
      <c r="I77" s="27" t="s">
        <v>54</v>
      </c>
      <c r="J77" s="32">
        <v>0.25</v>
      </c>
      <c r="K77" s="32">
        <v>0.05</v>
      </c>
      <c r="L77" s="32">
        <v>0</v>
      </c>
      <c r="M77" s="111">
        <v>0.5</v>
      </c>
      <c r="N77" s="32">
        <f t="shared" si="1"/>
        <v>0.8</v>
      </c>
      <c r="O77" s="126"/>
      <c r="P77" s="163"/>
      <c r="Q77" s="164"/>
      <c r="R77" s="165"/>
      <c r="S77" s="6"/>
      <c r="T77" s="50"/>
      <c r="U77" s="50"/>
      <c r="V77" s="50"/>
      <c r="W77" s="50"/>
      <c r="X77" s="50"/>
      <c r="Y77" s="50"/>
      <c r="Z77" s="50"/>
      <c r="AA77" s="50"/>
      <c r="AB77" s="50"/>
      <c r="AC77" s="50"/>
      <c r="AD77" s="50"/>
      <c r="AE77" s="50"/>
      <c r="AF77" s="50"/>
    </row>
    <row r="78" spans="1:32" ht="49.5" customHeight="1" x14ac:dyDescent="0.2">
      <c r="A78" s="1"/>
      <c r="B78" s="149" t="s">
        <v>66</v>
      </c>
      <c r="C78" s="121"/>
      <c r="D78" s="121"/>
      <c r="E78" s="121"/>
      <c r="F78" s="121"/>
      <c r="G78" s="121"/>
      <c r="H78" s="121"/>
      <c r="I78" s="121"/>
      <c r="J78" s="121"/>
      <c r="K78" s="121"/>
      <c r="L78" s="121"/>
      <c r="M78" s="121"/>
      <c r="N78" s="122"/>
      <c r="O78" s="51">
        <f>SUM(O26:O77)/26</f>
        <v>0.89396085982058837</v>
      </c>
      <c r="P78" s="255"/>
      <c r="Q78" s="256"/>
      <c r="R78" s="257"/>
      <c r="S78" s="6"/>
      <c r="T78" s="1"/>
      <c r="U78" s="1"/>
      <c r="V78" s="1"/>
      <c r="W78" s="1"/>
      <c r="X78" s="1"/>
      <c r="Y78" s="1"/>
      <c r="Z78" s="1"/>
      <c r="AA78" s="1"/>
      <c r="AB78" s="1"/>
      <c r="AC78" s="1"/>
      <c r="AD78" s="1"/>
      <c r="AE78" s="1"/>
    </row>
    <row r="79" spans="1:32" ht="38.25" customHeight="1" x14ac:dyDescent="0.2">
      <c r="A79" s="52"/>
      <c r="B79" s="20" t="s">
        <v>192</v>
      </c>
      <c r="C79" s="123" t="s">
        <v>193</v>
      </c>
      <c r="D79" s="121"/>
      <c r="E79" s="121"/>
      <c r="F79" s="121"/>
      <c r="G79" s="121"/>
      <c r="H79" s="121"/>
      <c r="I79" s="121"/>
      <c r="J79" s="121"/>
      <c r="K79" s="122"/>
      <c r="L79" s="182" t="s">
        <v>28</v>
      </c>
      <c r="M79" s="121"/>
      <c r="N79" s="122"/>
      <c r="O79" s="21">
        <v>0.15</v>
      </c>
      <c r="P79" s="258" t="s">
        <v>29</v>
      </c>
      <c r="Q79" s="259"/>
      <c r="R79" s="115">
        <f>+O128*O79</f>
        <v>0.10040217391304347</v>
      </c>
      <c r="S79" s="6"/>
      <c r="T79" s="1"/>
      <c r="U79" s="1"/>
      <c r="V79" s="1"/>
      <c r="W79" s="1"/>
      <c r="X79" s="1"/>
      <c r="Y79" s="1"/>
      <c r="Z79" s="1"/>
      <c r="AA79" s="1"/>
      <c r="AB79" s="1"/>
      <c r="AC79" s="1"/>
      <c r="AD79" s="1"/>
      <c r="AE79" s="1"/>
    </row>
    <row r="80" spans="1:32" ht="48.75" customHeight="1" x14ac:dyDescent="0.2">
      <c r="A80" s="53"/>
      <c r="B80" s="125" t="s">
        <v>30</v>
      </c>
      <c r="C80" s="125" t="s">
        <v>31</v>
      </c>
      <c r="D80" s="125" t="s">
        <v>32</v>
      </c>
      <c r="E80" s="125" t="s">
        <v>33</v>
      </c>
      <c r="F80" s="125" t="s">
        <v>34</v>
      </c>
      <c r="G80" s="125" t="s">
        <v>35</v>
      </c>
      <c r="H80" s="125" t="s">
        <v>36</v>
      </c>
      <c r="I80" s="183" t="s">
        <v>37</v>
      </c>
      <c r="J80" s="121"/>
      <c r="K80" s="121"/>
      <c r="L80" s="121"/>
      <c r="M80" s="121"/>
      <c r="N80" s="121"/>
      <c r="O80" s="122"/>
      <c r="P80" s="160" t="s">
        <v>38</v>
      </c>
      <c r="Q80" s="161"/>
      <c r="R80" s="162"/>
      <c r="S80" s="6"/>
      <c r="T80" s="1"/>
      <c r="U80" s="1"/>
      <c r="V80" s="1"/>
      <c r="W80" s="1"/>
      <c r="X80" s="1"/>
      <c r="Y80" s="1"/>
      <c r="Z80" s="1"/>
      <c r="AA80" s="1"/>
      <c r="AB80" s="1"/>
      <c r="AC80" s="1"/>
      <c r="AD80" s="1"/>
      <c r="AE80" s="1"/>
    </row>
    <row r="81" spans="1:32" ht="49.5" customHeight="1" x14ac:dyDescent="0.2">
      <c r="A81" s="53"/>
      <c r="B81" s="126"/>
      <c r="C81" s="126"/>
      <c r="D81" s="126"/>
      <c r="E81" s="126"/>
      <c r="F81" s="126"/>
      <c r="G81" s="126"/>
      <c r="H81" s="126"/>
      <c r="I81" s="25" t="s">
        <v>39</v>
      </c>
      <c r="J81" s="54" t="s">
        <v>40</v>
      </c>
      <c r="K81" s="26" t="s">
        <v>41</v>
      </c>
      <c r="L81" s="54" t="s">
        <v>42</v>
      </c>
      <c r="M81" s="54" t="s">
        <v>43</v>
      </c>
      <c r="N81" s="26" t="s">
        <v>44</v>
      </c>
      <c r="O81" s="26" t="s">
        <v>45</v>
      </c>
      <c r="P81" s="163"/>
      <c r="Q81" s="164"/>
      <c r="R81" s="165"/>
      <c r="S81" s="6"/>
      <c r="T81" s="1"/>
      <c r="U81" s="1"/>
      <c r="V81" s="1"/>
      <c r="W81" s="1"/>
      <c r="X81" s="1"/>
      <c r="Y81" s="1"/>
      <c r="Z81" s="1"/>
      <c r="AA81" s="1"/>
      <c r="AB81" s="1"/>
      <c r="AC81" s="1"/>
      <c r="AD81" s="1"/>
      <c r="AE81" s="1"/>
    </row>
    <row r="82" spans="1:32" ht="37.5" customHeight="1" x14ac:dyDescent="0.2">
      <c r="A82" s="18"/>
      <c r="B82" s="142" t="s">
        <v>194</v>
      </c>
      <c r="C82" s="141" t="s">
        <v>195</v>
      </c>
      <c r="D82" s="142" t="s">
        <v>196</v>
      </c>
      <c r="E82" s="127">
        <v>43831</v>
      </c>
      <c r="F82" s="127">
        <v>43951</v>
      </c>
      <c r="G82" s="128" t="s">
        <v>197</v>
      </c>
      <c r="H82" s="129" t="s">
        <v>198</v>
      </c>
      <c r="I82" s="55" t="s">
        <v>51</v>
      </c>
      <c r="J82" s="32">
        <v>0.7</v>
      </c>
      <c r="K82" s="32">
        <v>0.3</v>
      </c>
      <c r="L82" s="32"/>
      <c r="M82" s="32"/>
      <c r="N82" s="56">
        <f t="shared" ref="N82:N127" si="2">SUM(J82:M82)</f>
        <v>1</v>
      </c>
      <c r="O82" s="169">
        <f>+N83/N82</f>
        <v>1</v>
      </c>
      <c r="P82" s="178" t="s">
        <v>199</v>
      </c>
      <c r="Q82" s="161"/>
      <c r="R82" s="162"/>
      <c r="S82" s="49"/>
      <c r="T82" s="1"/>
      <c r="U82" s="1"/>
      <c r="V82" s="1"/>
      <c r="W82" s="1"/>
      <c r="X82" s="1"/>
      <c r="Y82" s="1"/>
      <c r="Z82" s="1"/>
      <c r="AA82" s="1"/>
      <c r="AB82" s="1"/>
      <c r="AC82" s="1"/>
      <c r="AD82" s="1"/>
      <c r="AE82" s="1"/>
      <c r="AF82" s="18"/>
    </row>
    <row r="83" spans="1:32" ht="37.5" customHeight="1" x14ac:dyDescent="0.2">
      <c r="A83" s="18"/>
      <c r="B83" s="144"/>
      <c r="C83" s="126"/>
      <c r="D83" s="126"/>
      <c r="E83" s="126"/>
      <c r="F83" s="126"/>
      <c r="G83" s="126"/>
      <c r="H83" s="126"/>
      <c r="I83" s="55" t="s">
        <v>54</v>
      </c>
      <c r="J83" s="32">
        <v>0.7</v>
      </c>
      <c r="K83" s="32">
        <v>0.3</v>
      </c>
      <c r="L83" s="57"/>
      <c r="M83" s="57"/>
      <c r="N83" s="56">
        <f t="shared" si="2"/>
        <v>1</v>
      </c>
      <c r="O83" s="163"/>
      <c r="P83" s="163"/>
      <c r="Q83" s="164"/>
      <c r="R83" s="165"/>
      <c r="S83" s="49"/>
      <c r="T83" s="1"/>
      <c r="U83" s="1"/>
      <c r="V83" s="1"/>
      <c r="W83" s="1"/>
      <c r="X83" s="1"/>
      <c r="Y83" s="1"/>
      <c r="Z83" s="1"/>
      <c r="AA83" s="1"/>
      <c r="AB83" s="1"/>
      <c r="AC83" s="1"/>
      <c r="AD83" s="1"/>
      <c r="AE83" s="1"/>
      <c r="AF83" s="18"/>
    </row>
    <row r="84" spans="1:32" ht="52.5" customHeight="1" x14ac:dyDescent="0.2">
      <c r="A84" s="18"/>
      <c r="B84" s="144"/>
      <c r="C84" s="141" t="s">
        <v>200</v>
      </c>
      <c r="D84" s="142" t="s">
        <v>201</v>
      </c>
      <c r="E84" s="127">
        <v>43831</v>
      </c>
      <c r="F84" s="127">
        <v>44196</v>
      </c>
      <c r="G84" s="128" t="s">
        <v>202</v>
      </c>
      <c r="H84" s="129" t="s">
        <v>203</v>
      </c>
      <c r="I84" s="55" t="s">
        <v>51</v>
      </c>
      <c r="J84" s="32">
        <v>0.1</v>
      </c>
      <c r="K84" s="32">
        <v>0.1</v>
      </c>
      <c r="L84" s="32">
        <v>0.3</v>
      </c>
      <c r="M84" s="32">
        <v>0.5</v>
      </c>
      <c r="N84" s="56">
        <f t="shared" si="2"/>
        <v>1</v>
      </c>
      <c r="O84" s="169">
        <f>+N85/N84</f>
        <v>0.1</v>
      </c>
      <c r="P84" s="178" t="s">
        <v>204</v>
      </c>
      <c r="Q84" s="161"/>
      <c r="R84" s="162"/>
      <c r="S84" s="58"/>
      <c r="T84" s="1"/>
      <c r="U84" s="1"/>
      <c r="V84" s="1"/>
      <c r="W84" s="1"/>
      <c r="X84" s="1"/>
      <c r="Y84" s="1"/>
      <c r="Z84" s="1"/>
      <c r="AA84" s="1"/>
      <c r="AB84" s="1"/>
      <c r="AC84" s="1"/>
      <c r="AD84" s="1"/>
      <c r="AE84" s="1"/>
      <c r="AF84" s="18"/>
    </row>
    <row r="85" spans="1:32" ht="52.5" customHeight="1" x14ac:dyDescent="0.2">
      <c r="A85" s="18"/>
      <c r="B85" s="144"/>
      <c r="C85" s="126"/>
      <c r="D85" s="126"/>
      <c r="E85" s="126"/>
      <c r="F85" s="126"/>
      <c r="G85" s="126"/>
      <c r="H85" s="126"/>
      <c r="I85" s="55" t="s">
        <v>54</v>
      </c>
      <c r="J85" s="32">
        <v>0.05</v>
      </c>
      <c r="K85" s="32">
        <v>0</v>
      </c>
      <c r="L85" s="32">
        <v>0</v>
      </c>
      <c r="M85" s="111">
        <v>0.05</v>
      </c>
      <c r="N85" s="56">
        <f t="shared" si="2"/>
        <v>0.1</v>
      </c>
      <c r="O85" s="163"/>
      <c r="P85" s="163"/>
      <c r="Q85" s="164"/>
      <c r="R85" s="165"/>
      <c r="S85" s="49"/>
      <c r="T85" s="1"/>
      <c r="U85" s="1"/>
      <c r="V85" s="1"/>
      <c r="W85" s="1"/>
      <c r="X85" s="1"/>
      <c r="Y85" s="1"/>
      <c r="Z85" s="1"/>
      <c r="AA85" s="1"/>
      <c r="AB85" s="1"/>
      <c r="AC85" s="1"/>
      <c r="AD85" s="1"/>
      <c r="AE85" s="1"/>
      <c r="AF85" s="18"/>
    </row>
    <row r="86" spans="1:32" ht="57.75" customHeight="1" x14ac:dyDescent="0.2">
      <c r="A86" s="18"/>
      <c r="B86" s="144"/>
      <c r="C86" s="141" t="s">
        <v>205</v>
      </c>
      <c r="D86" s="142" t="s">
        <v>206</v>
      </c>
      <c r="E86" s="127">
        <v>43922</v>
      </c>
      <c r="F86" s="127">
        <v>44196</v>
      </c>
      <c r="G86" s="128" t="s">
        <v>207</v>
      </c>
      <c r="H86" s="128" t="s">
        <v>208</v>
      </c>
      <c r="I86" s="55" t="s">
        <v>51</v>
      </c>
      <c r="J86" s="32"/>
      <c r="K86" s="32">
        <v>0.1</v>
      </c>
      <c r="L86" s="32">
        <v>0.3</v>
      </c>
      <c r="M86" s="113">
        <v>0.6</v>
      </c>
      <c r="N86" s="56">
        <f t="shared" si="2"/>
        <v>1</v>
      </c>
      <c r="O86" s="169">
        <f>+N87/N86</f>
        <v>0.79999999999999993</v>
      </c>
      <c r="P86" s="178" t="s">
        <v>209</v>
      </c>
      <c r="Q86" s="161"/>
      <c r="R86" s="162"/>
      <c r="S86" s="59"/>
      <c r="T86" s="1"/>
      <c r="U86" s="1"/>
      <c r="V86" s="1"/>
      <c r="W86" s="1"/>
      <c r="X86" s="1"/>
      <c r="Y86" s="1"/>
      <c r="Z86" s="1"/>
      <c r="AA86" s="1"/>
      <c r="AB86" s="1"/>
      <c r="AC86" s="1"/>
      <c r="AD86" s="1"/>
      <c r="AE86" s="1"/>
      <c r="AF86" s="18"/>
    </row>
    <row r="87" spans="1:32" ht="63" customHeight="1" x14ac:dyDescent="0.2">
      <c r="A87" s="18"/>
      <c r="B87" s="144"/>
      <c r="C87" s="126"/>
      <c r="D87" s="126"/>
      <c r="E87" s="126"/>
      <c r="F87" s="126"/>
      <c r="G87" s="126"/>
      <c r="H87" s="126"/>
      <c r="I87" s="55" t="s">
        <v>54</v>
      </c>
      <c r="J87" s="32"/>
      <c r="K87" s="32">
        <v>0</v>
      </c>
      <c r="L87" s="48">
        <v>0.1</v>
      </c>
      <c r="M87" s="111">
        <v>0.7</v>
      </c>
      <c r="N87" s="56">
        <f t="shared" si="2"/>
        <v>0.79999999999999993</v>
      </c>
      <c r="O87" s="163"/>
      <c r="P87" s="163"/>
      <c r="Q87" s="164"/>
      <c r="R87" s="165"/>
      <c r="S87" s="59"/>
      <c r="T87" s="1"/>
      <c r="U87" s="1"/>
      <c r="V87" s="1"/>
      <c r="W87" s="1"/>
      <c r="X87" s="1"/>
      <c r="Y87" s="1"/>
      <c r="Z87" s="1"/>
      <c r="AA87" s="1"/>
      <c r="AB87" s="1"/>
      <c r="AC87" s="1"/>
      <c r="AD87" s="1"/>
      <c r="AE87" s="1"/>
      <c r="AF87" s="18"/>
    </row>
    <row r="88" spans="1:32" ht="33" customHeight="1" x14ac:dyDescent="0.2">
      <c r="A88" s="18"/>
      <c r="B88" s="144"/>
      <c r="C88" s="141" t="s">
        <v>210</v>
      </c>
      <c r="D88" s="142" t="s">
        <v>211</v>
      </c>
      <c r="E88" s="127">
        <v>43831</v>
      </c>
      <c r="F88" s="127" t="s">
        <v>212</v>
      </c>
      <c r="G88" s="128" t="s">
        <v>213</v>
      </c>
      <c r="H88" s="129" t="s">
        <v>214</v>
      </c>
      <c r="I88" s="55" t="s">
        <v>51</v>
      </c>
      <c r="J88" s="32">
        <v>0.5</v>
      </c>
      <c r="K88" s="32">
        <v>0.5</v>
      </c>
      <c r="L88" s="32"/>
      <c r="M88" s="32"/>
      <c r="N88" s="56">
        <f t="shared" si="2"/>
        <v>1</v>
      </c>
      <c r="O88" s="169">
        <f>+N89/N88</f>
        <v>1</v>
      </c>
      <c r="P88" s="178" t="s">
        <v>215</v>
      </c>
      <c r="Q88" s="161"/>
      <c r="R88" s="162"/>
      <c r="S88" s="49"/>
      <c r="T88" s="1"/>
      <c r="U88" s="1"/>
      <c r="V88" s="1"/>
      <c r="W88" s="1"/>
      <c r="X88" s="1"/>
      <c r="Y88" s="1"/>
      <c r="Z88" s="1"/>
      <c r="AA88" s="1"/>
      <c r="AB88" s="1"/>
      <c r="AC88" s="1"/>
      <c r="AD88" s="1"/>
      <c r="AE88" s="1"/>
      <c r="AF88" s="18"/>
    </row>
    <row r="89" spans="1:32" ht="33" customHeight="1" x14ac:dyDescent="0.2">
      <c r="A89" s="18"/>
      <c r="B89" s="144"/>
      <c r="C89" s="126"/>
      <c r="D89" s="126"/>
      <c r="E89" s="126"/>
      <c r="F89" s="126"/>
      <c r="G89" s="144"/>
      <c r="H89" s="126"/>
      <c r="I89" s="55" t="s">
        <v>54</v>
      </c>
      <c r="J89" s="32">
        <v>0.5</v>
      </c>
      <c r="K89" s="32">
        <v>0.5</v>
      </c>
      <c r="L89" s="57"/>
      <c r="M89" s="57"/>
      <c r="N89" s="56">
        <f t="shared" si="2"/>
        <v>1</v>
      </c>
      <c r="O89" s="163"/>
      <c r="P89" s="163"/>
      <c r="Q89" s="164"/>
      <c r="R89" s="165"/>
      <c r="S89" s="49"/>
      <c r="T89" s="1"/>
      <c r="U89" s="1"/>
      <c r="V89" s="1"/>
      <c r="W89" s="1"/>
      <c r="X89" s="1"/>
      <c r="Y89" s="1"/>
      <c r="Z89" s="1"/>
      <c r="AA89" s="1"/>
      <c r="AB89" s="1"/>
      <c r="AC89" s="1"/>
      <c r="AD89" s="1"/>
      <c r="AE89" s="1"/>
      <c r="AF89" s="18"/>
    </row>
    <row r="90" spans="1:32" ht="42.75" customHeight="1" x14ac:dyDescent="0.2">
      <c r="A90" s="18"/>
      <c r="B90" s="144"/>
      <c r="C90" s="141" t="s">
        <v>216</v>
      </c>
      <c r="D90" s="129" t="s">
        <v>217</v>
      </c>
      <c r="E90" s="127">
        <v>43922</v>
      </c>
      <c r="F90" s="127">
        <v>44196</v>
      </c>
      <c r="G90" s="144"/>
      <c r="H90" s="129" t="s">
        <v>218</v>
      </c>
      <c r="I90" s="55" t="s">
        <v>51</v>
      </c>
      <c r="J90" s="32">
        <v>0</v>
      </c>
      <c r="K90" s="32"/>
      <c r="L90" s="32">
        <v>0.2</v>
      </c>
      <c r="M90" s="32">
        <v>0.8</v>
      </c>
      <c r="N90" s="56">
        <f t="shared" si="2"/>
        <v>1</v>
      </c>
      <c r="O90" s="180">
        <f>+N91/N90</f>
        <v>0.7</v>
      </c>
      <c r="P90" s="178" t="s">
        <v>219</v>
      </c>
      <c r="Q90" s="161"/>
      <c r="R90" s="162"/>
      <c r="S90" s="6" t="s">
        <v>75</v>
      </c>
      <c r="T90" s="1"/>
      <c r="U90" s="1"/>
      <c r="V90" s="1"/>
      <c r="W90" s="1"/>
      <c r="X90" s="1"/>
      <c r="Y90" s="1"/>
      <c r="Z90" s="1"/>
      <c r="AA90" s="1"/>
      <c r="AB90" s="1"/>
      <c r="AC90" s="1"/>
      <c r="AD90" s="1"/>
      <c r="AE90" s="1"/>
      <c r="AF90" s="18"/>
    </row>
    <row r="91" spans="1:32" ht="42.75" customHeight="1" x14ac:dyDescent="0.2">
      <c r="A91" s="18"/>
      <c r="B91" s="144"/>
      <c r="C91" s="126"/>
      <c r="D91" s="126"/>
      <c r="E91" s="126"/>
      <c r="F91" s="126"/>
      <c r="G91" s="126"/>
      <c r="H91" s="126"/>
      <c r="I91" s="55" t="s">
        <v>54</v>
      </c>
      <c r="J91" s="32">
        <v>0.6</v>
      </c>
      <c r="K91" s="32"/>
      <c r="L91" s="32">
        <v>0.1</v>
      </c>
      <c r="M91" s="111">
        <v>0</v>
      </c>
      <c r="N91" s="56">
        <f t="shared" si="2"/>
        <v>0.7</v>
      </c>
      <c r="O91" s="181"/>
      <c r="P91" s="163"/>
      <c r="Q91" s="164"/>
      <c r="R91" s="165"/>
      <c r="S91" s="6"/>
      <c r="T91" s="1"/>
      <c r="U91" s="1"/>
      <c r="V91" s="1"/>
      <c r="W91" s="1"/>
      <c r="X91" s="1"/>
      <c r="Y91" s="1"/>
      <c r="Z91" s="1"/>
      <c r="AA91" s="1"/>
      <c r="AB91" s="1"/>
      <c r="AC91" s="1"/>
      <c r="AD91" s="1"/>
      <c r="AE91" s="1"/>
      <c r="AF91" s="18"/>
    </row>
    <row r="92" spans="1:32" ht="41.25" customHeight="1" x14ac:dyDescent="0.2">
      <c r="A92" s="18"/>
      <c r="B92" s="144"/>
      <c r="C92" s="141" t="s">
        <v>220</v>
      </c>
      <c r="D92" s="142" t="s">
        <v>221</v>
      </c>
      <c r="E92" s="127">
        <v>43922</v>
      </c>
      <c r="F92" s="127">
        <v>44196</v>
      </c>
      <c r="G92" s="129" t="s">
        <v>222</v>
      </c>
      <c r="H92" s="129" t="s">
        <v>223</v>
      </c>
      <c r="I92" s="55" t="s">
        <v>51</v>
      </c>
      <c r="J92" s="32"/>
      <c r="K92" s="32">
        <v>0.1</v>
      </c>
      <c r="L92" s="32">
        <v>0.3</v>
      </c>
      <c r="M92" s="32">
        <v>0.6</v>
      </c>
      <c r="N92" s="56">
        <f t="shared" si="2"/>
        <v>1</v>
      </c>
      <c r="O92" s="186">
        <f>+N93/N92</f>
        <v>1</v>
      </c>
      <c r="P92" s="178" t="s">
        <v>224</v>
      </c>
      <c r="Q92" s="161"/>
      <c r="R92" s="162"/>
      <c r="S92" s="49"/>
      <c r="T92" s="1"/>
      <c r="U92" s="1"/>
      <c r="V92" s="1"/>
      <c r="W92" s="1"/>
      <c r="X92" s="1"/>
      <c r="Y92" s="1"/>
      <c r="Z92" s="1"/>
      <c r="AA92" s="1"/>
      <c r="AB92" s="1"/>
      <c r="AC92" s="1"/>
      <c r="AD92" s="1"/>
      <c r="AE92" s="1"/>
      <c r="AF92" s="18"/>
    </row>
    <row r="93" spans="1:32" ht="120" customHeight="1" x14ac:dyDescent="0.2">
      <c r="A93" s="18"/>
      <c r="B93" s="144"/>
      <c r="C93" s="126"/>
      <c r="D93" s="126"/>
      <c r="E93" s="126"/>
      <c r="F93" s="126"/>
      <c r="G93" s="126"/>
      <c r="H93" s="126"/>
      <c r="I93" s="55" t="s">
        <v>54</v>
      </c>
      <c r="J93" s="32"/>
      <c r="K93" s="32">
        <v>0.03</v>
      </c>
      <c r="L93" s="32">
        <v>0</v>
      </c>
      <c r="M93" s="111">
        <v>0.97</v>
      </c>
      <c r="N93" s="56">
        <f t="shared" si="2"/>
        <v>1</v>
      </c>
      <c r="O93" s="163"/>
      <c r="P93" s="163"/>
      <c r="Q93" s="164"/>
      <c r="R93" s="165"/>
      <c r="S93" s="49"/>
      <c r="T93" s="1"/>
      <c r="U93" s="1"/>
      <c r="V93" s="1"/>
      <c r="W93" s="1"/>
      <c r="X93" s="1"/>
      <c r="Y93" s="1"/>
      <c r="Z93" s="1"/>
      <c r="AA93" s="1"/>
      <c r="AB93" s="1"/>
      <c r="AC93" s="1"/>
      <c r="AD93" s="1"/>
      <c r="AE93" s="1"/>
      <c r="AF93" s="18"/>
    </row>
    <row r="94" spans="1:32" ht="41.25" customHeight="1" x14ac:dyDescent="0.2">
      <c r="A94" s="18"/>
      <c r="B94" s="144"/>
      <c r="C94" s="141" t="s">
        <v>225</v>
      </c>
      <c r="D94" s="142" t="s">
        <v>226</v>
      </c>
      <c r="E94" s="127">
        <v>43922</v>
      </c>
      <c r="F94" s="127">
        <v>44196</v>
      </c>
      <c r="G94" s="129" t="s">
        <v>227</v>
      </c>
      <c r="H94" s="129" t="s">
        <v>228</v>
      </c>
      <c r="I94" s="55" t="s">
        <v>51</v>
      </c>
      <c r="J94" s="32"/>
      <c r="K94" s="32">
        <v>0.1</v>
      </c>
      <c r="L94" s="32">
        <v>0.3</v>
      </c>
      <c r="M94" s="32">
        <v>0.6</v>
      </c>
      <c r="N94" s="56">
        <f t="shared" si="2"/>
        <v>1</v>
      </c>
      <c r="O94" s="168">
        <f>+N95/N94</f>
        <v>0.03</v>
      </c>
      <c r="P94" s="178" t="s">
        <v>229</v>
      </c>
      <c r="Q94" s="161"/>
      <c r="R94" s="162"/>
      <c r="S94" s="49"/>
      <c r="T94" s="1"/>
      <c r="U94" s="1"/>
      <c r="V94" s="1"/>
      <c r="W94" s="1"/>
      <c r="X94" s="1"/>
      <c r="Y94" s="1"/>
      <c r="Z94" s="1"/>
      <c r="AA94" s="1"/>
      <c r="AB94" s="1"/>
      <c r="AC94" s="1"/>
      <c r="AD94" s="1"/>
      <c r="AE94" s="1"/>
      <c r="AF94" s="18"/>
    </row>
    <row r="95" spans="1:32" ht="41.25" customHeight="1" x14ac:dyDescent="0.2">
      <c r="A95" s="18"/>
      <c r="B95" s="144"/>
      <c r="C95" s="126"/>
      <c r="D95" s="126"/>
      <c r="E95" s="126"/>
      <c r="F95" s="126"/>
      <c r="G95" s="126"/>
      <c r="H95" s="126"/>
      <c r="I95" s="55" t="s">
        <v>54</v>
      </c>
      <c r="J95" s="32"/>
      <c r="K95" s="32">
        <v>0.03</v>
      </c>
      <c r="L95" s="32">
        <v>0</v>
      </c>
      <c r="M95" s="65">
        <v>0</v>
      </c>
      <c r="N95" s="56">
        <f t="shared" si="2"/>
        <v>0.03</v>
      </c>
      <c r="O95" s="163"/>
      <c r="P95" s="163"/>
      <c r="Q95" s="164"/>
      <c r="R95" s="165"/>
      <c r="S95" s="49"/>
      <c r="T95" s="1"/>
      <c r="U95" s="1"/>
      <c r="V95" s="1"/>
      <c r="W95" s="1"/>
      <c r="X95" s="1"/>
      <c r="Y95" s="1"/>
      <c r="Z95" s="1"/>
      <c r="AA95" s="1"/>
      <c r="AB95" s="1"/>
      <c r="AC95" s="1"/>
      <c r="AD95" s="1"/>
      <c r="AE95" s="1"/>
      <c r="AF95" s="18"/>
    </row>
    <row r="96" spans="1:32" ht="44.25" customHeight="1" x14ac:dyDescent="0.2">
      <c r="A96" s="18"/>
      <c r="B96" s="144"/>
      <c r="C96" s="141" t="s">
        <v>230</v>
      </c>
      <c r="D96" s="142" t="s">
        <v>231</v>
      </c>
      <c r="E96" s="127">
        <v>43831</v>
      </c>
      <c r="F96" s="127">
        <v>44196</v>
      </c>
      <c r="G96" s="128" t="s">
        <v>232</v>
      </c>
      <c r="H96" s="129" t="s">
        <v>233</v>
      </c>
      <c r="I96" s="55" t="s">
        <v>51</v>
      </c>
      <c r="J96" s="32">
        <v>0.25</v>
      </c>
      <c r="K96" s="32">
        <v>0.25</v>
      </c>
      <c r="L96" s="32">
        <v>0.25</v>
      </c>
      <c r="M96" s="32">
        <v>0.25</v>
      </c>
      <c r="N96" s="56">
        <f t="shared" si="2"/>
        <v>1</v>
      </c>
      <c r="O96" s="168">
        <f>+N97/N96</f>
        <v>1</v>
      </c>
      <c r="P96" s="178" t="s">
        <v>234</v>
      </c>
      <c r="Q96" s="161"/>
      <c r="R96" s="162"/>
      <c r="S96" s="49" t="s">
        <v>75</v>
      </c>
      <c r="T96" s="1"/>
      <c r="U96" s="1"/>
      <c r="V96" s="1"/>
      <c r="W96" s="1"/>
      <c r="X96" s="1"/>
      <c r="Y96" s="1"/>
      <c r="Z96" s="1"/>
      <c r="AA96" s="1"/>
      <c r="AB96" s="1"/>
      <c r="AC96" s="1"/>
      <c r="AD96" s="1"/>
      <c r="AE96" s="1"/>
      <c r="AF96" s="18"/>
    </row>
    <row r="97" spans="1:32" ht="44.25" customHeight="1" x14ac:dyDescent="0.2">
      <c r="A97" s="18"/>
      <c r="B97" s="144"/>
      <c r="C97" s="126"/>
      <c r="D97" s="126"/>
      <c r="E97" s="126"/>
      <c r="F97" s="126"/>
      <c r="G97" s="126"/>
      <c r="H97" s="126"/>
      <c r="I97" s="55" t="s">
        <v>54</v>
      </c>
      <c r="J97" s="32">
        <v>0.25</v>
      </c>
      <c r="K97" s="60">
        <v>7.4999999999999997E-2</v>
      </c>
      <c r="L97" s="61">
        <v>0.42499999999999999</v>
      </c>
      <c r="M97" s="111">
        <v>0.25</v>
      </c>
      <c r="N97" s="56">
        <f t="shared" si="2"/>
        <v>1</v>
      </c>
      <c r="O97" s="163"/>
      <c r="P97" s="163"/>
      <c r="Q97" s="164"/>
      <c r="R97" s="165"/>
      <c r="S97" s="49"/>
      <c r="T97" s="1"/>
      <c r="U97" s="1"/>
      <c r="V97" s="1"/>
      <c r="W97" s="1"/>
      <c r="X97" s="1"/>
      <c r="Y97" s="1"/>
      <c r="Z97" s="1"/>
      <c r="AA97" s="1"/>
      <c r="AB97" s="1"/>
      <c r="AC97" s="1"/>
      <c r="AD97" s="1"/>
      <c r="AE97" s="1"/>
      <c r="AF97" s="18"/>
    </row>
    <row r="98" spans="1:32" ht="68.25" customHeight="1" x14ac:dyDescent="0.2">
      <c r="A98" s="18"/>
      <c r="B98" s="144"/>
      <c r="C98" s="141" t="s">
        <v>235</v>
      </c>
      <c r="D98" s="142" t="s">
        <v>236</v>
      </c>
      <c r="E98" s="127">
        <v>43831</v>
      </c>
      <c r="F98" s="127">
        <v>44196</v>
      </c>
      <c r="G98" s="128" t="s">
        <v>237</v>
      </c>
      <c r="H98" s="129" t="s">
        <v>233</v>
      </c>
      <c r="I98" s="55" t="s">
        <v>51</v>
      </c>
      <c r="J98" s="32">
        <v>0.2</v>
      </c>
      <c r="K98" s="32">
        <v>0.1</v>
      </c>
      <c r="L98" s="32">
        <v>0.35</v>
      </c>
      <c r="M98" s="32">
        <v>0.35</v>
      </c>
      <c r="N98" s="56">
        <f t="shared" si="2"/>
        <v>1</v>
      </c>
      <c r="O98" s="168">
        <f>+N99/N98</f>
        <v>1</v>
      </c>
      <c r="P98" s="178" t="s">
        <v>238</v>
      </c>
      <c r="Q98" s="161"/>
      <c r="R98" s="162"/>
      <c r="S98" s="49" t="s">
        <v>75</v>
      </c>
      <c r="T98" s="1"/>
      <c r="U98" s="1"/>
      <c r="V98" s="1"/>
      <c r="W98" s="1"/>
      <c r="X98" s="1"/>
      <c r="Y98" s="1"/>
      <c r="Z98" s="1"/>
      <c r="AA98" s="1"/>
      <c r="AB98" s="1"/>
      <c r="AC98" s="1"/>
      <c r="AD98" s="1"/>
      <c r="AE98" s="1"/>
      <c r="AF98" s="18"/>
    </row>
    <row r="99" spans="1:32" ht="41.25" customHeight="1" x14ac:dyDescent="0.2">
      <c r="A99" s="18"/>
      <c r="B99" s="126"/>
      <c r="C99" s="126"/>
      <c r="D99" s="126"/>
      <c r="E99" s="126"/>
      <c r="F99" s="126"/>
      <c r="G99" s="126"/>
      <c r="H99" s="126"/>
      <c r="I99" s="55" t="s">
        <v>54</v>
      </c>
      <c r="J99" s="32">
        <v>0.2</v>
      </c>
      <c r="K99" s="32">
        <v>0.1</v>
      </c>
      <c r="L99" s="33">
        <v>0.35</v>
      </c>
      <c r="M99" s="116">
        <v>0.35</v>
      </c>
      <c r="N99" s="56">
        <f t="shared" si="2"/>
        <v>1</v>
      </c>
      <c r="O99" s="163"/>
      <c r="P99" s="163"/>
      <c r="Q99" s="164"/>
      <c r="R99" s="165"/>
      <c r="S99" s="49"/>
      <c r="T99" s="1"/>
      <c r="U99" s="1"/>
      <c r="V99" s="1"/>
      <c r="W99" s="1"/>
      <c r="X99" s="1"/>
      <c r="Y99" s="1"/>
      <c r="Z99" s="1"/>
      <c r="AA99" s="1"/>
      <c r="AB99" s="1"/>
      <c r="AC99" s="1"/>
      <c r="AD99" s="1"/>
      <c r="AE99" s="1"/>
      <c r="AF99" s="18"/>
    </row>
    <row r="100" spans="1:32" ht="46.5" customHeight="1" x14ac:dyDescent="0.2">
      <c r="A100" s="18"/>
      <c r="B100" s="142" t="s">
        <v>194</v>
      </c>
      <c r="C100" s="141" t="s">
        <v>239</v>
      </c>
      <c r="D100" s="142" t="s">
        <v>240</v>
      </c>
      <c r="E100" s="127">
        <v>43831</v>
      </c>
      <c r="F100" s="127">
        <v>44196</v>
      </c>
      <c r="G100" s="157" t="s">
        <v>241</v>
      </c>
      <c r="H100" s="129" t="s">
        <v>233</v>
      </c>
      <c r="I100" s="55" t="s">
        <v>51</v>
      </c>
      <c r="J100" s="32"/>
      <c r="K100" s="32">
        <v>0.1</v>
      </c>
      <c r="L100" s="32">
        <v>0.4</v>
      </c>
      <c r="M100" s="32">
        <v>0.5</v>
      </c>
      <c r="N100" s="56">
        <f t="shared" si="2"/>
        <v>1</v>
      </c>
      <c r="O100" s="168">
        <f>+N101/N100</f>
        <v>0.2</v>
      </c>
      <c r="P100" s="177" t="s">
        <v>242</v>
      </c>
      <c r="Q100" s="161"/>
      <c r="R100" s="162"/>
      <c r="S100" s="6"/>
      <c r="T100" s="1"/>
      <c r="U100" s="1"/>
      <c r="V100" s="1"/>
      <c r="W100" s="1"/>
      <c r="X100" s="1"/>
      <c r="Y100" s="1"/>
      <c r="Z100" s="1"/>
      <c r="AA100" s="1"/>
      <c r="AB100" s="1"/>
      <c r="AC100" s="1"/>
      <c r="AD100" s="1"/>
      <c r="AE100" s="1"/>
      <c r="AF100" s="18"/>
    </row>
    <row r="101" spans="1:32" ht="54" customHeight="1" x14ac:dyDescent="0.2">
      <c r="A101" s="18"/>
      <c r="B101" s="144"/>
      <c r="C101" s="126"/>
      <c r="D101" s="126"/>
      <c r="E101" s="126"/>
      <c r="F101" s="126"/>
      <c r="G101" s="153"/>
      <c r="H101" s="126"/>
      <c r="I101" s="55" t="s">
        <v>54</v>
      </c>
      <c r="J101" s="32"/>
      <c r="K101" s="32">
        <v>0</v>
      </c>
      <c r="L101" s="32">
        <v>0</v>
      </c>
      <c r="M101" s="62">
        <v>0.2</v>
      </c>
      <c r="N101" s="56">
        <f t="shared" si="2"/>
        <v>0.2</v>
      </c>
      <c r="O101" s="163"/>
      <c r="P101" s="163"/>
      <c r="Q101" s="164"/>
      <c r="R101" s="165"/>
      <c r="S101" s="6"/>
      <c r="T101" s="1"/>
      <c r="U101" s="1"/>
      <c r="V101" s="1"/>
      <c r="W101" s="1"/>
      <c r="X101" s="1"/>
      <c r="Y101" s="1"/>
      <c r="Z101" s="1"/>
      <c r="AA101" s="1"/>
      <c r="AB101" s="1"/>
      <c r="AC101" s="1"/>
      <c r="AD101" s="1"/>
      <c r="AE101" s="1"/>
      <c r="AF101" s="18"/>
    </row>
    <row r="102" spans="1:32" ht="43.5" customHeight="1" x14ac:dyDescent="0.2">
      <c r="A102" s="18"/>
      <c r="B102" s="144"/>
      <c r="C102" s="141" t="s">
        <v>243</v>
      </c>
      <c r="D102" s="142" t="s">
        <v>244</v>
      </c>
      <c r="E102" s="127">
        <v>43831</v>
      </c>
      <c r="F102" s="127">
        <v>43831</v>
      </c>
      <c r="G102" s="157" t="s">
        <v>245</v>
      </c>
      <c r="H102" s="129" t="s">
        <v>233</v>
      </c>
      <c r="I102" s="55" t="s">
        <v>51</v>
      </c>
      <c r="J102" s="32">
        <v>0.1</v>
      </c>
      <c r="K102" s="32">
        <v>0.2</v>
      </c>
      <c r="L102" s="32">
        <v>0.3</v>
      </c>
      <c r="M102" s="32">
        <v>0.4</v>
      </c>
      <c r="N102" s="56">
        <f t="shared" si="2"/>
        <v>1</v>
      </c>
      <c r="O102" s="168">
        <f>+N103/N102</f>
        <v>1</v>
      </c>
      <c r="P102" s="177" t="s">
        <v>246</v>
      </c>
      <c r="Q102" s="161"/>
      <c r="R102" s="162"/>
      <c r="S102" s="49"/>
      <c r="T102" s="1"/>
      <c r="U102" s="1"/>
      <c r="V102" s="1"/>
      <c r="W102" s="1"/>
      <c r="X102" s="1"/>
      <c r="Y102" s="1"/>
      <c r="Z102" s="1"/>
      <c r="AA102" s="1"/>
      <c r="AB102" s="1"/>
      <c r="AC102" s="1"/>
      <c r="AD102" s="1"/>
      <c r="AE102" s="1"/>
      <c r="AF102" s="18"/>
    </row>
    <row r="103" spans="1:32" ht="43.5" customHeight="1" x14ac:dyDescent="0.2">
      <c r="A103" s="18"/>
      <c r="B103" s="144"/>
      <c r="C103" s="126"/>
      <c r="D103" s="126"/>
      <c r="E103" s="126"/>
      <c r="F103" s="126"/>
      <c r="G103" s="153"/>
      <c r="H103" s="126"/>
      <c r="I103" s="55" t="s">
        <v>54</v>
      </c>
      <c r="J103" s="32"/>
      <c r="K103" s="32"/>
      <c r="L103" s="32">
        <v>0.04</v>
      </c>
      <c r="M103" s="111">
        <v>0.96</v>
      </c>
      <c r="N103" s="56">
        <f t="shared" si="2"/>
        <v>1</v>
      </c>
      <c r="O103" s="163"/>
      <c r="P103" s="163"/>
      <c r="Q103" s="164"/>
      <c r="R103" s="165"/>
      <c r="S103" s="49"/>
      <c r="T103" s="1"/>
      <c r="U103" s="1"/>
      <c r="V103" s="1"/>
      <c r="W103" s="1"/>
      <c r="X103" s="1"/>
      <c r="Y103" s="1"/>
      <c r="Z103" s="1"/>
      <c r="AA103" s="1"/>
      <c r="AB103" s="1"/>
      <c r="AC103" s="1"/>
      <c r="AD103" s="1"/>
      <c r="AE103" s="1"/>
      <c r="AF103" s="18"/>
    </row>
    <row r="104" spans="1:32" ht="52.5" customHeight="1" x14ac:dyDescent="0.2">
      <c r="A104" s="18"/>
      <c r="B104" s="144"/>
      <c r="C104" s="141" t="s">
        <v>247</v>
      </c>
      <c r="D104" s="129" t="s">
        <v>248</v>
      </c>
      <c r="E104" s="127">
        <v>43831</v>
      </c>
      <c r="F104" s="127" t="s">
        <v>212</v>
      </c>
      <c r="G104" s="157" t="s">
        <v>245</v>
      </c>
      <c r="H104" s="129" t="s">
        <v>233</v>
      </c>
      <c r="I104" s="55" t="s">
        <v>51</v>
      </c>
      <c r="J104" s="32">
        <v>0.5</v>
      </c>
      <c r="K104" s="32">
        <v>0.5</v>
      </c>
      <c r="L104" s="32"/>
      <c r="M104" s="32"/>
      <c r="N104" s="56">
        <f t="shared" si="2"/>
        <v>1</v>
      </c>
      <c r="O104" s="168">
        <f>+N105/N104</f>
        <v>0.33999999999999997</v>
      </c>
      <c r="P104" s="177" t="s">
        <v>249</v>
      </c>
      <c r="Q104" s="161"/>
      <c r="R104" s="162"/>
      <c r="S104" s="49"/>
      <c r="T104" s="1"/>
      <c r="U104" s="1"/>
      <c r="V104" s="1"/>
      <c r="W104" s="1"/>
      <c r="X104" s="1"/>
      <c r="Y104" s="1"/>
      <c r="Z104" s="1"/>
      <c r="AA104" s="1"/>
      <c r="AB104" s="1"/>
      <c r="AC104" s="1"/>
      <c r="AD104" s="1"/>
      <c r="AE104" s="1"/>
      <c r="AF104" s="18"/>
    </row>
    <row r="105" spans="1:32" ht="52.5" customHeight="1" x14ac:dyDescent="0.2">
      <c r="A105" s="18"/>
      <c r="B105" s="144"/>
      <c r="C105" s="126"/>
      <c r="D105" s="126"/>
      <c r="E105" s="126"/>
      <c r="F105" s="126"/>
      <c r="G105" s="153"/>
      <c r="H105" s="126"/>
      <c r="I105" s="55" t="s">
        <v>54</v>
      </c>
      <c r="J105" s="32">
        <v>0</v>
      </c>
      <c r="K105" s="32">
        <v>0</v>
      </c>
      <c r="L105" s="32">
        <v>0.04</v>
      </c>
      <c r="M105" s="65">
        <v>0.3</v>
      </c>
      <c r="N105" s="56">
        <f t="shared" si="2"/>
        <v>0.33999999999999997</v>
      </c>
      <c r="O105" s="163"/>
      <c r="P105" s="163"/>
      <c r="Q105" s="164"/>
      <c r="R105" s="165"/>
      <c r="S105" s="49"/>
      <c r="T105" s="1"/>
      <c r="U105" s="1"/>
      <c r="V105" s="1"/>
      <c r="W105" s="1"/>
      <c r="X105" s="1"/>
      <c r="Y105" s="1"/>
      <c r="Z105" s="1"/>
      <c r="AA105" s="1"/>
      <c r="AB105" s="1"/>
      <c r="AC105" s="1"/>
      <c r="AD105" s="1"/>
      <c r="AE105" s="1"/>
      <c r="AF105" s="18"/>
    </row>
    <row r="106" spans="1:32" ht="52.5" customHeight="1" x14ac:dyDescent="0.2">
      <c r="A106" s="18"/>
      <c r="B106" s="144"/>
      <c r="C106" s="141" t="s">
        <v>250</v>
      </c>
      <c r="D106" s="142" t="s">
        <v>251</v>
      </c>
      <c r="E106" s="127">
        <v>43922</v>
      </c>
      <c r="F106" s="127">
        <v>44196</v>
      </c>
      <c r="G106" s="152" t="s">
        <v>252</v>
      </c>
      <c r="H106" s="129" t="s">
        <v>253</v>
      </c>
      <c r="I106" s="55" t="s">
        <v>51</v>
      </c>
      <c r="J106" s="32"/>
      <c r="K106" s="32">
        <v>0.1</v>
      </c>
      <c r="L106" s="32">
        <v>0.3</v>
      </c>
      <c r="M106" s="32">
        <v>0.6</v>
      </c>
      <c r="N106" s="56">
        <f t="shared" si="2"/>
        <v>1</v>
      </c>
      <c r="O106" s="169">
        <f>+N107/N106</f>
        <v>1</v>
      </c>
      <c r="P106" s="177" t="s">
        <v>254</v>
      </c>
      <c r="Q106" s="161"/>
      <c r="R106" s="162"/>
      <c r="S106" s="49"/>
      <c r="T106" s="1"/>
      <c r="U106" s="1"/>
      <c r="V106" s="1"/>
      <c r="W106" s="1"/>
      <c r="X106" s="1"/>
      <c r="Y106" s="1"/>
      <c r="Z106" s="1"/>
      <c r="AA106" s="1"/>
      <c r="AB106" s="1"/>
      <c r="AC106" s="1"/>
      <c r="AD106" s="1"/>
      <c r="AE106" s="1"/>
      <c r="AF106" s="18"/>
    </row>
    <row r="107" spans="1:32" ht="52.5" customHeight="1" x14ac:dyDescent="0.2">
      <c r="A107" s="18"/>
      <c r="B107" s="144"/>
      <c r="C107" s="126"/>
      <c r="D107" s="126"/>
      <c r="E107" s="126"/>
      <c r="F107" s="126"/>
      <c r="G107" s="153"/>
      <c r="H107" s="126"/>
      <c r="I107" s="55" t="s">
        <v>54</v>
      </c>
      <c r="J107" s="32"/>
      <c r="K107" s="32">
        <v>0</v>
      </c>
      <c r="L107" s="32">
        <v>0.04</v>
      </c>
      <c r="M107" s="111">
        <v>0.96</v>
      </c>
      <c r="N107" s="56">
        <f t="shared" si="2"/>
        <v>1</v>
      </c>
      <c r="O107" s="163"/>
      <c r="P107" s="163"/>
      <c r="Q107" s="164"/>
      <c r="R107" s="165"/>
      <c r="S107" s="49"/>
      <c r="T107" s="1"/>
      <c r="U107" s="1"/>
      <c r="V107" s="1"/>
      <c r="W107" s="1"/>
      <c r="X107" s="1"/>
      <c r="Y107" s="1"/>
      <c r="Z107" s="1"/>
      <c r="AA107" s="1"/>
      <c r="AB107" s="1"/>
      <c r="AC107" s="1"/>
      <c r="AD107" s="1"/>
      <c r="AE107" s="1"/>
      <c r="AF107" s="18"/>
    </row>
    <row r="108" spans="1:32" ht="52.5" customHeight="1" x14ac:dyDescent="0.2">
      <c r="A108" s="18"/>
      <c r="B108" s="144"/>
      <c r="C108" s="141" t="s">
        <v>255</v>
      </c>
      <c r="D108" s="142" t="s">
        <v>256</v>
      </c>
      <c r="E108" s="127">
        <v>43922</v>
      </c>
      <c r="F108" s="127">
        <v>44196</v>
      </c>
      <c r="G108" s="157" t="s">
        <v>257</v>
      </c>
      <c r="H108" s="129" t="s">
        <v>258</v>
      </c>
      <c r="I108" s="55" t="s">
        <v>51</v>
      </c>
      <c r="J108" s="32"/>
      <c r="K108" s="32">
        <v>0.1</v>
      </c>
      <c r="L108" s="32">
        <v>0.4</v>
      </c>
      <c r="M108" s="32">
        <v>0.5</v>
      </c>
      <c r="N108" s="56">
        <f t="shared" si="2"/>
        <v>1</v>
      </c>
      <c r="O108" s="168">
        <f>+N109/N108</f>
        <v>0.1</v>
      </c>
      <c r="P108" s="171" t="s">
        <v>259</v>
      </c>
      <c r="Q108" s="172"/>
      <c r="R108" s="173"/>
      <c r="S108" s="24"/>
      <c r="T108" s="1"/>
      <c r="U108" s="1"/>
      <c r="V108" s="1"/>
      <c r="W108" s="1"/>
      <c r="X108" s="1"/>
      <c r="Y108" s="1"/>
      <c r="Z108" s="1"/>
      <c r="AA108" s="1"/>
      <c r="AB108" s="1"/>
      <c r="AC108" s="1"/>
      <c r="AD108" s="1"/>
      <c r="AE108" s="1"/>
      <c r="AF108" s="18"/>
    </row>
    <row r="109" spans="1:32" ht="52.5" customHeight="1" x14ac:dyDescent="0.2">
      <c r="A109" s="18"/>
      <c r="B109" s="144"/>
      <c r="C109" s="126"/>
      <c r="D109" s="126"/>
      <c r="E109" s="126"/>
      <c r="F109" s="126"/>
      <c r="G109" s="153"/>
      <c r="H109" s="126"/>
      <c r="I109" s="55" t="s">
        <v>54</v>
      </c>
      <c r="J109" s="32"/>
      <c r="K109" s="32">
        <v>0</v>
      </c>
      <c r="L109" s="32">
        <v>0.1</v>
      </c>
      <c r="M109" s="111">
        <v>0</v>
      </c>
      <c r="N109" s="56">
        <f t="shared" si="2"/>
        <v>0.1</v>
      </c>
      <c r="O109" s="163"/>
      <c r="P109" s="174"/>
      <c r="Q109" s="175"/>
      <c r="R109" s="176"/>
      <c r="S109" s="6"/>
      <c r="T109" s="1"/>
      <c r="U109" s="1"/>
      <c r="V109" s="1"/>
      <c r="W109" s="1"/>
      <c r="X109" s="1"/>
      <c r="Y109" s="1"/>
      <c r="Z109" s="1"/>
      <c r="AA109" s="1"/>
      <c r="AB109" s="1"/>
      <c r="AC109" s="1"/>
      <c r="AD109" s="1"/>
      <c r="AE109" s="1"/>
      <c r="AF109" s="18"/>
    </row>
    <row r="110" spans="1:32" ht="100.5" customHeight="1" x14ac:dyDescent="0.2">
      <c r="A110" s="18"/>
      <c r="B110" s="144"/>
      <c r="C110" s="141" t="s">
        <v>260</v>
      </c>
      <c r="D110" s="142" t="s">
        <v>261</v>
      </c>
      <c r="E110" s="127">
        <v>43922</v>
      </c>
      <c r="F110" s="127">
        <v>44196</v>
      </c>
      <c r="G110" s="157" t="s">
        <v>262</v>
      </c>
      <c r="H110" s="129" t="s">
        <v>233</v>
      </c>
      <c r="I110" s="55" t="s">
        <v>51</v>
      </c>
      <c r="J110" s="32"/>
      <c r="K110" s="32">
        <v>0.1</v>
      </c>
      <c r="L110" s="32">
        <v>0.3</v>
      </c>
      <c r="M110" s="32">
        <v>0.6</v>
      </c>
      <c r="N110" s="56">
        <f t="shared" si="2"/>
        <v>1</v>
      </c>
      <c r="O110" s="168">
        <f>+N111/N110</f>
        <v>1</v>
      </c>
      <c r="P110" s="177" t="s">
        <v>263</v>
      </c>
      <c r="Q110" s="161"/>
      <c r="R110" s="162"/>
      <c r="S110" s="49" t="s">
        <v>75</v>
      </c>
      <c r="T110" s="1"/>
      <c r="U110" s="1"/>
      <c r="V110" s="1"/>
      <c r="W110" s="1"/>
      <c r="X110" s="1"/>
      <c r="Y110" s="1"/>
      <c r="Z110" s="1"/>
      <c r="AA110" s="1"/>
      <c r="AB110" s="1"/>
      <c r="AC110" s="1"/>
      <c r="AD110" s="1"/>
      <c r="AE110" s="1"/>
      <c r="AF110" s="18"/>
    </row>
    <row r="111" spans="1:32" ht="101.25" customHeight="1" x14ac:dyDescent="0.2">
      <c r="A111" s="18"/>
      <c r="B111" s="144"/>
      <c r="C111" s="126"/>
      <c r="D111" s="126"/>
      <c r="E111" s="126"/>
      <c r="F111" s="126"/>
      <c r="G111" s="153"/>
      <c r="H111" s="126"/>
      <c r="I111" s="55" t="s">
        <v>51</v>
      </c>
      <c r="J111" s="32"/>
      <c r="K111" s="32">
        <v>0.08</v>
      </c>
      <c r="L111" s="32">
        <v>0.4</v>
      </c>
      <c r="M111" s="111">
        <v>0.52</v>
      </c>
      <c r="N111" s="56">
        <f t="shared" si="2"/>
        <v>1</v>
      </c>
      <c r="O111" s="163"/>
      <c r="P111" s="163"/>
      <c r="Q111" s="164"/>
      <c r="R111" s="165"/>
      <c r="S111" s="49"/>
      <c r="T111" s="1"/>
      <c r="U111" s="1"/>
      <c r="V111" s="1"/>
      <c r="W111" s="1"/>
      <c r="X111" s="1"/>
      <c r="Y111" s="1"/>
      <c r="Z111" s="1"/>
      <c r="AA111" s="1"/>
      <c r="AB111" s="1"/>
      <c r="AC111" s="1"/>
      <c r="AD111" s="1"/>
      <c r="AE111" s="1"/>
      <c r="AF111" s="18"/>
    </row>
    <row r="112" spans="1:32" ht="47.25" customHeight="1" x14ac:dyDescent="0.2">
      <c r="A112" s="18"/>
      <c r="B112" s="144"/>
      <c r="C112" s="141" t="s">
        <v>264</v>
      </c>
      <c r="D112" s="142" t="s">
        <v>265</v>
      </c>
      <c r="E112" s="127">
        <v>43831</v>
      </c>
      <c r="F112" s="127">
        <v>44196</v>
      </c>
      <c r="G112" s="152" t="s">
        <v>266</v>
      </c>
      <c r="H112" s="129" t="s">
        <v>233</v>
      </c>
      <c r="I112" s="55" t="s">
        <v>51</v>
      </c>
      <c r="J112" s="32">
        <v>0.1</v>
      </c>
      <c r="K112" s="32">
        <v>0.1</v>
      </c>
      <c r="L112" s="32">
        <v>0.2</v>
      </c>
      <c r="M112" s="32">
        <v>0.6</v>
      </c>
      <c r="N112" s="56">
        <f t="shared" si="2"/>
        <v>1</v>
      </c>
      <c r="O112" s="187">
        <f>+N113/N112</f>
        <v>0.625</v>
      </c>
      <c r="P112" s="179" t="s">
        <v>333</v>
      </c>
      <c r="Q112" s="161"/>
      <c r="R112" s="162"/>
      <c r="S112" s="24"/>
      <c r="T112" s="1"/>
      <c r="U112" s="1"/>
      <c r="V112" s="1"/>
      <c r="W112" s="1"/>
      <c r="X112" s="1"/>
      <c r="Y112" s="1"/>
      <c r="Z112" s="1"/>
      <c r="AA112" s="1"/>
      <c r="AB112" s="1"/>
      <c r="AC112" s="1"/>
      <c r="AD112" s="1"/>
      <c r="AE112" s="1"/>
      <c r="AF112" s="18"/>
    </row>
    <row r="113" spans="1:32" ht="47.25" customHeight="1" x14ac:dyDescent="0.2">
      <c r="A113" s="18"/>
      <c r="B113" s="144"/>
      <c r="C113" s="126"/>
      <c r="D113" s="126"/>
      <c r="E113" s="126"/>
      <c r="F113" s="126"/>
      <c r="G113" s="153"/>
      <c r="H113" s="126"/>
      <c r="I113" s="55" t="s">
        <v>51</v>
      </c>
      <c r="J113" s="60">
        <v>0.32500000000000001</v>
      </c>
      <c r="K113" s="32">
        <v>0</v>
      </c>
      <c r="L113" s="32">
        <v>0.1</v>
      </c>
      <c r="M113" s="111">
        <v>0.2</v>
      </c>
      <c r="N113" s="63">
        <f t="shared" si="2"/>
        <v>0.625</v>
      </c>
      <c r="O113" s="163"/>
      <c r="P113" s="163"/>
      <c r="Q113" s="164"/>
      <c r="R113" s="165"/>
      <c r="S113" s="6"/>
      <c r="T113" s="1"/>
      <c r="U113" s="1"/>
      <c r="V113" s="1"/>
      <c r="W113" s="1"/>
      <c r="X113" s="1"/>
      <c r="Y113" s="1"/>
      <c r="Z113" s="1"/>
      <c r="AA113" s="1"/>
      <c r="AB113" s="1"/>
      <c r="AC113" s="1"/>
      <c r="AD113" s="1"/>
      <c r="AE113" s="1"/>
      <c r="AF113" s="18"/>
    </row>
    <row r="114" spans="1:32" ht="79.5" customHeight="1" x14ac:dyDescent="0.2">
      <c r="A114" s="18"/>
      <c r="B114" s="144"/>
      <c r="C114" s="141" t="s">
        <v>267</v>
      </c>
      <c r="D114" s="142" t="s">
        <v>268</v>
      </c>
      <c r="E114" s="127">
        <v>43831</v>
      </c>
      <c r="F114" s="127">
        <v>44196</v>
      </c>
      <c r="G114" s="128" t="s">
        <v>269</v>
      </c>
      <c r="H114" s="129" t="s">
        <v>233</v>
      </c>
      <c r="I114" s="55" t="s">
        <v>51</v>
      </c>
      <c r="J114" s="32">
        <v>0.25</v>
      </c>
      <c r="K114" s="32">
        <v>0.25</v>
      </c>
      <c r="L114" s="32">
        <v>0.25</v>
      </c>
      <c r="M114" s="32">
        <v>0.25</v>
      </c>
      <c r="N114" s="56">
        <f t="shared" si="2"/>
        <v>1</v>
      </c>
      <c r="O114" s="180">
        <f>+N115/N114</f>
        <v>0.75</v>
      </c>
      <c r="P114" s="179" t="s">
        <v>270</v>
      </c>
      <c r="Q114" s="172"/>
      <c r="R114" s="173"/>
      <c r="S114" s="6"/>
      <c r="T114" s="1"/>
      <c r="U114" s="1"/>
      <c r="V114" s="1"/>
      <c r="W114" s="1"/>
      <c r="X114" s="1"/>
      <c r="Y114" s="1"/>
      <c r="Z114" s="1"/>
      <c r="AA114" s="1"/>
      <c r="AB114" s="1"/>
      <c r="AC114" s="1"/>
      <c r="AD114" s="1"/>
      <c r="AE114" s="1"/>
      <c r="AF114" s="18"/>
    </row>
    <row r="115" spans="1:32" ht="79.5" customHeight="1" x14ac:dyDescent="0.2">
      <c r="A115" s="18"/>
      <c r="B115" s="144"/>
      <c r="C115" s="126"/>
      <c r="D115" s="126"/>
      <c r="E115" s="126"/>
      <c r="F115" s="126"/>
      <c r="G115" s="126"/>
      <c r="H115" s="126"/>
      <c r="I115" s="55" t="s">
        <v>54</v>
      </c>
      <c r="J115" s="32">
        <v>0.15</v>
      </c>
      <c r="K115" s="32">
        <v>0.1</v>
      </c>
      <c r="L115" s="32">
        <v>0.25</v>
      </c>
      <c r="M115" s="111">
        <v>0.25</v>
      </c>
      <c r="N115" s="56">
        <f t="shared" si="2"/>
        <v>0.75</v>
      </c>
      <c r="O115" s="181"/>
      <c r="P115" s="174"/>
      <c r="Q115" s="175"/>
      <c r="R115" s="176"/>
      <c r="S115" s="6"/>
      <c r="T115" s="1"/>
      <c r="U115" s="1"/>
      <c r="V115" s="1"/>
      <c r="W115" s="1"/>
      <c r="X115" s="1"/>
      <c r="Y115" s="1"/>
      <c r="Z115" s="1"/>
      <c r="AA115" s="1"/>
      <c r="AB115" s="1"/>
      <c r="AC115" s="1"/>
      <c r="AD115" s="1"/>
      <c r="AE115" s="1"/>
      <c r="AF115" s="18"/>
    </row>
    <row r="116" spans="1:32" ht="72.75" customHeight="1" x14ac:dyDescent="0.2">
      <c r="A116" s="18"/>
      <c r="B116" s="144"/>
      <c r="C116" s="141" t="s">
        <v>271</v>
      </c>
      <c r="D116" s="142" t="s">
        <v>272</v>
      </c>
      <c r="E116" s="127">
        <v>43831</v>
      </c>
      <c r="F116" s="127">
        <v>44196</v>
      </c>
      <c r="G116" s="128" t="s">
        <v>269</v>
      </c>
      <c r="H116" s="129" t="s">
        <v>273</v>
      </c>
      <c r="I116" s="55" t="s">
        <v>51</v>
      </c>
      <c r="J116" s="32">
        <v>0.1</v>
      </c>
      <c r="K116" s="32">
        <v>0.3</v>
      </c>
      <c r="L116" s="32">
        <v>0.3</v>
      </c>
      <c r="M116" s="113">
        <v>0.3</v>
      </c>
      <c r="N116" s="56">
        <f t="shared" si="2"/>
        <v>1</v>
      </c>
      <c r="O116" s="180">
        <f>+N117/N116</f>
        <v>0.7</v>
      </c>
      <c r="P116" s="179" t="s">
        <v>274</v>
      </c>
      <c r="Q116" s="172"/>
      <c r="R116" s="173"/>
      <c r="S116" s="6"/>
      <c r="T116" s="1"/>
      <c r="U116" s="1"/>
      <c r="V116" s="1"/>
      <c r="W116" s="1"/>
      <c r="X116" s="1"/>
      <c r="Y116" s="1"/>
      <c r="Z116" s="1"/>
      <c r="AA116" s="1"/>
      <c r="AB116" s="1"/>
      <c r="AC116" s="1"/>
      <c r="AD116" s="1"/>
      <c r="AE116" s="1"/>
      <c r="AF116" s="18"/>
    </row>
    <row r="117" spans="1:32" ht="72.75" customHeight="1" x14ac:dyDescent="0.2">
      <c r="A117" s="18"/>
      <c r="B117" s="144"/>
      <c r="C117" s="126"/>
      <c r="D117" s="126"/>
      <c r="E117" s="126"/>
      <c r="F117" s="126"/>
      <c r="G117" s="126"/>
      <c r="H117" s="126"/>
      <c r="I117" s="55" t="s">
        <v>54</v>
      </c>
      <c r="J117" s="32">
        <v>0.1</v>
      </c>
      <c r="K117" s="32">
        <v>0</v>
      </c>
      <c r="L117" s="32">
        <v>0.3</v>
      </c>
      <c r="M117" s="111">
        <v>0.3</v>
      </c>
      <c r="N117" s="56">
        <f t="shared" si="2"/>
        <v>0.7</v>
      </c>
      <c r="O117" s="181"/>
      <c r="P117" s="174"/>
      <c r="Q117" s="175"/>
      <c r="R117" s="176"/>
      <c r="S117" s="6"/>
      <c r="T117" s="1"/>
      <c r="U117" s="1"/>
      <c r="V117" s="1"/>
      <c r="W117" s="1"/>
      <c r="X117" s="1"/>
      <c r="Y117" s="1"/>
      <c r="Z117" s="1"/>
      <c r="AA117" s="1"/>
      <c r="AB117" s="1"/>
      <c r="AC117" s="1"/>
      <c r="AD117" s="1"/>
      <c r="AE117" s="1"/>
      <c r="AF117" s="18"/>
    </row>
    <row r="118" spans="1:32" ht="54" customHeight="1" x14ac:dyDescent="0.2">
      <c r="A118" s="18"/>
      <c r="B118" s="144"/>
      <c r="C118" s="141" t="s">
        <v>275</v>
      </c>
      <c r="D118" s="142" t="s">
        <v>276</v>
      </c>
      <c r="E118" s="127">
        <v>43922</v>
      </c>
      <c r="F118" s="127">
        <v>44196</v>
      </c>
      <c r="G118" s="151" t="s">
        <v>277</v>
      </c>
      <c r="H118" s="129" t="s">
        <v>278</v>
      </c>
      <c r="I118" s="55" t="s">
        <v>51</v>
      </c>
      <c r="J118" s="32"/>
      <c r="K118" s="32">
        <v>0.1</v>
      </c>
      <c r="L118" s="32">
        <v>0.4</v>
      </c>
      <c r="M118" s="32">
        <v>0.5</v>
      </c>
      <c r="N118" s="56">
        <f t="shared" si="2"/>
        <v>1</v>
      </c>
      <c r="O118" s="169">
        <f>+N119/N118</f>
        <v>0.65</v>
      </c>
      <c r="P118" s="177" t="s">
        <v>279</v>
      </c>
      <c r="Q118" s="161"/>
      <c r="R118" s="162"/>
      <c r="S118" s="64" t="s">
        <v>106</v>
      </c>
      <c r="T118" s="1"/>
      <c r="U118" s="1"/>
      <c r="V118" s="1"/>
      <c r="W118" s="1"/>
      <c r="X118" s="1"/>
      <c r="Y118" s="1"/>
      <c r="Z118" s="1"/>
      <c r="AA118" s="1"/>
      <c r="AB118" s="1"/>
      <c r="AC118" s="1"/>
      <c r="AD118" s="1"/>
      <c r="AE118" s="1"/>
      <c r="AF118" s="18"/>
    </row>
    <row r="119" spans="1:32" ht="54" customHeight="1" x14ac:dyDescent="0.2">
      <c r="A119" s="18"/>
      <c r="B119" s="126"/>
      <c r="C119" s="126"/>
      <c r="D119" s="126"/>
      <c r="E119" s="126"/>
      <c r="F119" s="126"/>
      <c r="G119" s="126"/>
      <c r="H119" s="126"/>
      <c r="I119" s="55" t="s">
        <v>54</v>
      </c>
      <c r="J119" s="32">
        <v>0.05</v>
      </c>
      <c r="K119" s="32">
        <v>0.1</v>
      </c>
      <c r="L119" s="48">
        <v>0.3</v>
      </c>
      <c r="M119" s="116">
        <v>0.2</v>
      </c>
      <c r="N119" s="56">
        <f t="shared" si="2"/>
        <v>0.65</v>
      </c>
      <c r="O119" s="163"/>
      <c r="P119" s="163"/>
      <c r="Q119" s="164"/>
      <c r="R119" s="165"/>
      <c r="S119" s="49"/>
      <c r="T119" s="1"/>
      <c r="U119" s="1"/>
      <c r="V119" s="1"/>
      <c r="W119" s="1"/>
      <c r="X119" s="1"/>
      <c r="Y119" s="1"/>
      <c r="Z119" s="1"/>
      <c r="AA119" s="1"/>
      <c r="AB119" s="1"/>
      <c r="AC119" s="1"/>
      <c r="AD119" s="1"/>
      <c r="AE119" s="1"/>
      <c r="AF119" s="18"/>
    </row>
    <row r="120" spans="1:32" ht="34.5" customHeight="1" x14ac:dyDescent="0.2">
      <c r="A120" s="1"/>
      <c r="B120" s="142" t="s">
        <v>194</v>
      </c>
      <c r="C120" s="141" t="s">
        <v>280</v>
      </c>
      <c r="D120" s="142" t="s">
        <v>281</v>
      </c>
      <c r="E120" s="127">
        <v>43922</v>
      </c>
      <c r="F120" s="127">
        <v>44196</v>
      </c>
      <c r="G120" s="128" t="s">
        <v>282</v>
      </c>
      <c r="H120" s="129" t="s">
        <v>283</v>
      </c>
      <c r="I120" s="55" t="s">
        <v>51</v>
      </c>
      <c r="J120" s="32"/>
      <c r="K120" s="32">
        <v>0.2</v>
      </c>
      <c r="L120" s="32">
        <v>0.4</v>
      </c>
      <c r="M120" s="32">
        <v>0.4</v>
      </c>
      <c r="N120" s="56">
        <f t="shared" si="2"/>
        <v>1</v>
      </c>
      <c r="O120" s="180">
        <f>+N121/N120</f>
        <v>0</v>
      </c>
      <c r="P120" s="171" t="s">
        <v>284</v>
      </c>
      <c r="Q120" s="172"/>
      <c r="R120" s="173"/>
      <c r="S120" s="6"/>
      <c r="T120" s="1"/>
      <c r="U120" s="1"/>
      <c r="V120" s="1"/>
      <c r="W120" s="1"/>
      <c r="X120" s="1"/>
      <c r="Y120" s="1"/>
      <c r="Z120" s="1"/>
      <c r="AA120" s="1"/>
      <c r="AB120" s="1"/>
      <c r="AC120" s="1"/>
      <c r="AD120" s="1"/>
      <c r="AE120" s="1"/>
      <c r="AF120" s="1"/>
    </row>
    <row r="121" spans="1:32" ht="34.5" customHeight="1" x14ac:dyDescent="0.2">
      <c r="A121" s="1"/>
      <c r="B121" s="144"/>
      <c r="C121" s="126"/>
      <c r="D121" s="126"/>
      <c r="E121" s="126"/>
      <c r="F121" s="126"/>
      <c r="G121" s="126"/>
      <c r="H121" s="126"/>
      <c r="I121" s="55" t="s">
        <v>54</v>
      </c>
      <c r="J121" s="32"/>
      <c r="K121" s="32">
        <v>0</v>
      </c>
      <c r="L121" s="57"/>
      <c r="M121" s="117"/>
      <c r="N121" s="56">
        <f t="shared" si="2"/>
        <v>0</v>
      </c>
      <c r="O121" s="181"/>
      <c r="P121" s="174"/>
      <c r="Q121" s="175"/>
      <c r="R121" s="176"/>
      <c r="S121" s="6"/>
      <c r="T121" s="1"/>
      <c r="U121" s="1"/>
      <c r="V121" s="1"/>
      <c r="W121" s="1"/>
      <c r="X121" s="1"/>
      <c r="Y121" s="1"/>
      <c r="Z121" s="1"/>
      <c r="AA121" s="1"/>
      <c r="AB121" s="1"/>
      <c r="AC121" s="1"/>
      <c r="AD121" s="1"/>
      <c r="AE121" s="1"/>
      <c r="AF121" s="1"/>
    </row>
    <row r="122" spans="1:32" ht="42.75" customHeight="1" x14ac:dyDescent="0.2">
      <c r="A122" s="1"/>
      <c r="B122" s="144"/>
      <c r="C122" s="141" t="s">
        <v>285</v>
      </c>
      <c r="D122" s="142" t="s">
        <v>286</v>
      </c>
      <c r="E122" s="127">
        <v>43831</v>
      </c>
      <c r="F122" s="127">
        <v>44196</v>
      </c>
      <c r="G122" s="128" t="s">
        <v>287</v>
      </c>
      <c r="H122" s="129" t="s">
        <v>283</v>
      </c>
      <c r="I122" s="55" t="s">
        <v>51</v>
      </c>
      <c r="J122" s="32">
        <v>0.25</v>
      </c>
      <c r="K122" s="32">
        <v>0.25</v>
      </c>
      <c r="L122" s="32">
        <v>0.25</v>
      </c>
      <c r="M122" s="32">
        <v>0.25</v>
      </c>
      <c r="N122" s="56">
        <f t="shared" si="2"/>
        <v>1</v>
      </c>
      <c r="O122" s="180">
        <f>+N123/N122</f>
        <v>0.4</v>
      </c>
      <c r="P122" s="171" t="s">
        <v>288</v>
      </c>
      <c r="Q122" s="172"/>
      <c r="R122" s="173"/>
      <c r="S122" s="6"/>
      <c r="T122" s="1"/>
      <c r="U122" s="1"/>
      <c r="V122" s="1"/>
      <c r="W122" s="1"/>
      <c r="X122" s="1"/>
      <c r="Y122" s="1"/>
      <c r="Z122" s="1"/>
      <c r="AA122" s="1"/>
      <c r="AB122" s="1"/>
      <c r="AC122" s="1"/>
      <c r="AD122" s="1"/>
      <c r="AE122" s="1"/>
      <c r="AF122" s="1"/>
    </row>
    <row r="123" spans="1:32" ht="42.75" customHeight="1" x14ac:dyDescent="0.2">
      <c r="A123" s="1"/>
      <c r="B123" s="144"/>
      <c r="C123" s="126"/>
      <c r="D123" s="126"/>
      <c r="E123" s="126"/>
      <c r="F123" s="126"/>
      <c r="G123" s="126"/>
      <c r="H123" s="126"/>
      <c r="I123" s="55" t="s">
        <v>54</v>
      </c>
      <c r="J123" s="32">
        <v>0.1</v>
      </c>
      <c r="K123" s="32">
        <v>0</v>
      </c>
      <c r="L123" s="32">
        <v>0.3</v>
      </c>
      <c r="M123" s="65">
        <v>0</v>
      </c>
      <c r="N123" s="56">
        <f t="shared" si="2"/>
        <v>0.4</v>
      </c>
      <c r="O123" s="181"/>
      <c r="P123" s="174"/>
      <c r="Q123" s="175"/>
      <c r="R123" s="176"/>
      <c r="S123" s="6"/>
      <c r="T123" s="1"/>
      <c r="U123" s="1"/>
      <c r="V123" s="1"/>
      <c r="W123" s="1"/>
      <c r="X123" s="1"/>
      <c r="Y123" s="1"/>
      <c r="Z123" s="1"/>
      <c r="AA123" s="1"/>
      <c r="AB123" s="1"/>
      <c r="AC123" s="1"/>
      <c r="AD123" s="1"/>
      <c r="AE123" s="1"/>
      <c r="AF123" s="1"/>
    </row>
    <row r="124" spans="1:32" ht="61.5" customHeight="1" x14ac:dyDescent="0.2">
      <c r="A124" s="1"/>
      <c r="B124" s="144"/>
      <c r="C124" s="141" t="s">
        <v>289</v>
      </c>
      <c r="D124" s="142" t="s">
        <v>290</v>
      </c>
      <c r="E124" s="127">
        <v>43831</v>
      </c>
      <c r="F124" s="127">
        <v>44196</v>
      </c>
      <c r="G124" s="128" t="s">
        <v>291</v>
      </c>
      <c r="H124" s="129" t="s">
        <v>283</v>
      </c>
      <c r="I124" s="55" t="s">
        <v>51</v>
      </c>
      <c r="J124" s="32">
        <v>0.7</v>
      </c>
      <c r="K124" s="32">
        <v>0.2</v>
      </c>
      <c r="L124" s="32">
        <v>0.05</v>
      </c>
      <c r="M124" s="32">
        <v>0.05</v>
      </c>
      <c r="N124" s="56">
        <f t="shared" si="2"/>
        <v>1</v>
      </c>
      <c r="O124" s="169">
        <f>+N125/N124</f>
        <v>1</v>
      </c>
      <c r="P124" s="177" t="s">
        <v>292</v>
      </c>
      <c r="Q124" s="161"/>
      <c r="R124" s="162"/>
      <c r="S124" s="49" t="s">
        <v>75</v>
      </c>
      <c r="T124" s="1"/>
      <c r="U124" s="1"/>
      <c r="V124" s="1"/>
      <c r="W124" s="1"/>
      <c r="X124" s="1"/>
      <c r="Y124" s="1"/>
      <c r="Z124" s="1"/>
      <c r="AA124" s="1"/>
      <c r="AB124" s="1"/>
      <c r="AC124" s="1"/>
      <c r="AD124" s="1"/>
      <c r="AE124" s="1"/>
      <c r="AF124" s="1"/>
    </row>
    <row r="125" spans="1:32" ht="61.5" customHeight="1" x14ac:dyDescent="0.2">
      <c r="A125" s="1"/>
      <c r="B125" s="126"/>
      <c r="C125" s="126"/>
      <c r="D125" s="126"/>
      <c r="E125" s="126"/>
      <c r="F125" s="126"/>
      <c r="G125" s="126"/>
      <c r="H125" s="126"/>
      <c r="I125" s="55" t="s">
        <v>54</v>
      </c>
      <c r="J125" s="32">
        <v>0.7</v>
      </c>
      <c r="K125" s="32">
        <v>0.2</v>
      </c>
      <c r="L125" s="32">
        <v>0.04</v>
      </c>
      <c r="M125" s="111">
        <v>0.06</v>
      </c>
      <c r="N125" s="56">
        <f t="shared" si="2"/>
        <v>1</v>
      </c>
      <c r="O125" s="253"/>
      <c r="P125" s="163"/>
      <c r="Q125" s="164"/>
      <c r="R125" s="165"/>
      <c r="S125" s="49"/>
      <c r="T125" s="1"/>
      <c r="U125" s="1"/>
      <c r="V125" s="1"/>
      <c r="W125" s="1"/>
      <c r="X125" s="1"/>
      <c r="Y125" s="1"/>
      <c r="Z125" s="1"/>
      <c r="AA125" s="1"/>
      <c r="AB125" s="1"/>
      <c r="AC125" s="1"/>
      <c r="AD125" s="1"/>
      <c r="AE125" s="1"/>
      <c r="AF125" s="1"/>
    </row>
    <row r="126" spans="1:32" ht="52.5" customHeight="1" x14ac:dyDescent="0.2">
      <c r="A126" s="18"/>
      <c r="B126" s="129" t="s">
        <v>293</v>
      </c>
      <c r="C126" s="143" t="s">
        <v>294</v>
      </c>
      <c r="D126" s="148" t="s">
        <v>295</v>
      </c>
      <c r="E126" s="127">
        <v>43831</v>
      </c>
      <c r="F126" s="154" t="s">
        <v>212</v>
      </c>
      <c r="G126" s="155" t="s">
        <v>296</v>
      </c>
      <c r="H126" s="129" t="s">
        <v>297</v>
      </c>
      <c r="I126" s="55" t="s">
        <v>51</v>
      </c>
      <c r="J126" s="32">
        <v>0.5</v>
      </c>
      <c r="K126" s="32">
        <v>0.5</v>
      </c>
      <c r="L126" s="32"/>
      <c r="M126" s="32"/>
      <c r="N126" s="56">
        <f t="shared" si="2"/>
        <v>1</v>
      </c>
      <c r="O126" s="169">
        <f>+N127/N126</f>
        <v>1</v>
      </c>
      <c r="P126" s="177" t="s">
        <v>215</v>
      </c>
      <c r="Q126" s="161"/>
      <c r="R126" s="162"/>
      <c r="S126" s="49" t="s">
        <v>75</v>
      </c>
      <c r="T126" s="1"/>
      <c r="U126" s="1"/>
      <c r="V126" s="1"/>
      <c r="W126" s="1"/>
      <c r="X126" s="1"/>
      <c r="Y126" s="1"/>
      <c r="Z126" s="1"/>
      <c r="AA126" s="1"/>
      <c r="AB126" s="1"/>
      <c r="AC126" s="1"/>
      <c r="AD126" s="1"/>
      <c r="AE126" s="1"/>
      <c r="AF126" s="18"/>
    </row>
    <row r="127" spans="1:32" ht="52.5" customHeight="1" x14ac:dyDescent="0.2">
      <c r="A127" s="18"/>
      <c r="B127" s="126"/>
      <c r="C127" s="126"/>
      <c r="D127" s="126"/>
      <c r="E127" s="126"/>
      <c r="F127" s="126"/>
      <c r="G127" s="126"/>
      <c r="H127" s="126"/>
      <c r="I127" s="55" t="s">
        <v>54</v>
      </c>
      <c r="J127" s="32">
        <v>0.5</v>
      </c>
      <c r="K127" s="32">
        <v>0.3</v>
      </c>
      <c r="L127" s="32">
        <v>0.2</v>
      </c>
      <c r="M127" s="57"/>
      <c r="N127" s="56">
        <f t="shared" si="2"/>
        <v>1</v>
      </c>
      <c r="O127" s="163"/>
      <c r="P127" s="163"/>
      <c r="Q127" s="164"/>
      <c r="R127" s="165"/>
      <c r="S127" s="49"/>
      <c r="T127" s="1"/>
      <c r="U127" s="1"/>
      <c r="V127" s="1"/>
      <c r="W127" s="1"/>
      <c r="X127" s="1"/>
      <c r="Y127" s="1"/>
      <c r="Z127" s="1"/>
      <c r="AA127" s="1"/>
      <c r="AB127" s="1"/>
      <c r="AC127" s="1"/>
      <c r="AD127" s="1"/>
      <c r="AE127" s="1"/>
      <c r="AF127" s="18"/>
    </row>
    <row r="128" spans="1:32" ht="24" customHeight="1" x14ac:dyDescent="0.2">
      <c r="A128" s="18"/>
      <c r="B128" s="149" t="s">
        <v>66</v>
      </c>
      <c r="C128" s="121"/>
      <c r="D128" s="121"/>
      <c r="E128" s="121"/>
      <c r="F128" s="121"/>
      <c r="G128" s="121"/>
      <c r="H128" s="121"/>
      <c r="I128" s="121"/>
      <c r="J128" s="121"/>
      <c r="K128" s="121"/>
      <c r="L128" s="121"/>
      <c r="M128" s="121"/>
      <c r="N128" s="122"/>
      <c r="O128" s="34">
        <f>SUM(O82:O127)/23</f>
        <v>0.66934782608695653</v>
      </c>
      <c r="P128" s="170"/>
      <c r="Q128" s="164"/>
      <c r="R128" s="165"/>
      <c r="S128" s="6"/>
      <c r="T128" s="1"/>
      <c r="U128" s="1"/>
      <c r="V128" s="1"/>
      <c r="W128" s="1"/>
      <c r="X128" s="1"/>
      <c r="Y128" s="1"/>
      <c r="Z128" s="1"/>
      <c r="AA128" s="1"/>
      <c r="AB128" s="1"/>
      <c r="AC128" s="1"/>
      <c r="AD128" s="1"/>
      <c r="AE128" s="1"/>
    </row>
    <row r="129" spans="1:32" ht="38.25" customHeight="1" x14ac:dyDescent="0.2">
      <c r="A129" s="18"/>
      <c r="B129" s="20" t="s">
        <v>298</v>
      </c>
      <c r="C129" s="123" t="s">
        <v>299</v>
      </c>
      <c r="D129" s="121"/>
      <c r="E129" s="121"/>
      <c r="F129" s="121"/>
      <c r="G129" s="121"/>
      <c r="H129" s="121"/>
      <c r="I129" s="121"/>
      <c r="J129" s="121"/>
      <c r="K129" s="122"/>
      <c r="L129" s="182" t="s">
        <v>28</v>
      </c>
      <c r="M129" s="121"/>
      <c r="N129" s="122"/>
      <c r="O129" s="21">
        <v>0.1</v>
      </c>
      <c r="P129" s="159" t="s">
        <v>29</v>
      </c>
      <c r="Q129" s="122"/>
      <c r="R129" s="22">
        <f>+O136*O129</f>
        <v>7.0999999999999994E-2</v>
      </c>
      <c r="S129" s="6"/>
      <c r="T129" s="1"/>
      <c r="U129" s="1"/>
      <c r="V129" s="1"/>
      <c r="W129" s="1"/>
      <c r="X129" s="1"/>
      <c r="Y129" s="1"/>
      <c r="Z129" s="1"/>
      <c r="AA129" s="1"/>
      <c r="AB129" s="1"/>
      <c r="AC129" s="1"/>
      <c r="AD129" s="1"/>
      <c r="AE129" s="1"/>
    </row>
    <row r="130" spans="1:32" ht="52.5" customHeight="1" x14ac:dyDescent="0.2">
      <c r="A130" s="18"/>
      <c r="B130" s="125" t="s">
        <v>30</v>
      </c>
      <c r="C130" s="125" t="s">
        <v>31</v>
      </c>
      <c r="D130" s="125" t="s">
        <v>32</v>
      </c>
      <c r="E130" s="125" t="s">
        <v>33</v>
      </c>
      <c r="F130" s="125" t="s">
        <v>34</v>
      </c>
      <c r="G130" s="156" t="s">
        <v>35</v>
      </c>
      <c r="H130" s="125" t="s">
        <v>36</v>
      </c>
      <c r="I130" s="183" t="s">
        <v>37</v>
      </c>
      <c r="J130" s="121"/>
      <c r="K130" s="121"/>
      <c r="L130" s="121"/>
      <c r="M130" s="121"/>
      <c r="N130" s="121"/>
      <c r="O130" s="122"/>
      <c r="P130" s="160" t="s">
        <v>38</v>
      </c>
      <c r="Q130" s="161"/>
      <c r="R130" s="162"/>
      <c r="S130" s="6"/>
      <c r="T130" s="1"/>
      <c r="U130" s="1"/>
      <c r="V130" s="1"/>
      <c r="W130" s="1"/>
      <c r="X130" s="1"/>
      <c r="Y130" s="1"/>
      <c r="Z130" s="1"/>
      <c r="AA130" s="1"/>
      <c r="AB130" s="1"/>
      <c r="AC130" s="1"/>
      <c r="AD130" s="1"/>
      <c r="AE130" s="1"/>
    </row>
    <row r="131" spans="1:32" ht="52.5" customHeight="1" x14ac:dyDescent="0.2">
      <c r="A131" s="18"/>
      <c r="B131" s="126"/>
      <c r="C131" s="126"/>
      <c r="D131" s="126"/>
      <c r="E131" s="126"/>
      <c r="F131" s="126"/>
      <c r="G131" s="126"/>
      <c r="H131" s="126"/>
      <c r="I131" s="25" t="s">
        <v>39</v>
      </c>
      <c r="J131" s="26" t="s">
        <v>40</v>
      </c>
      <c r="K131" s="26" t="s">
        <v>41</v>
      </c>
      <c r="L131" s="26" t="s">
        <v>42</v>
      </c>
      <c r="M131" s="26" t="s">
        <v>43</v>
      </c>
      <c r="N131" s="26" t="s">
        <v>44</v>
      </c>
      <c r="O131" s="26" t="s">
        <v>45</v>
      </c>
      <c r="P131" s="163"/>
      <c r="Q131" s="164"/>
      <c r="R131" s="165"/>
      <c r="S131" s="6"/>
      <c r="T131" s="1"/>
      <c r="U131" s="1"/>
      <c r="V131" s="1"/>
      <c r="W131" s="1"/>
      <c r="X131" s="1"/>
      <c r="Y131" s="1"/>
      <c r="Z131" s="1"/>
      <c r="AA131" s="1"/>
      <c r="AB131" s="1"/>
      <c r="AC131" s="1"/>
      <c r="AD131" s="1"/>
      <c r="AE131" s="1"/>
    </row>
    <row r="132" spans="1:32" ht="26.25" customHeight="1" x14ac:dyDescent="0.2">
      <c r="A132" s="18"/>
      <c r="B132" s="129" t="s">
        <v>300</v>
      </c>
      <c r="C132" s="141" t="s">
        <v>301</v>
      </c>
      <c r="D132" s="142" t="s">
        <v>302</v>
      </c>
      <c r="E132" s="127">
        <v>43831</v>
      </c>
      <c r="F132" s="127">
        <v>44196</v>
      </c>
      <c r="G132" s="128" t="s">
        <v>303</v>
      </c>
      <c r="H132" s="129" t="s">
        <v>304</v>
      </c>
      <c r="I132" s="27" t="s">
        <v>51</v>
      </c>
      <c r="J132" s="32">
        <v>0.25</v>
      </c>
      <c r="K132" s="32">
        <v>0.25</v>
      </c>
      <c r="L132" s="32">
        <v>0.25</v>
      </c>
      <c r="M132" s="32">
        <v>0.25</v>
      </c>
      <c r="N132" s="32">
        <f t="shared" ref="N132:N135" si="3">SUM(J132:M132)</f>
        <v>1</v>
      </c>
      <c r="O132" s="251">
        <f>+N133/N132</f>
        <v>1</v>
      </c>
      <c r="P132" s="178" t="s">
        <v>305</v>
      </c>
      <c r="Q132" s="161"/>
      <c r="R132" s="162"/>
      <c r="S132" s="6"/>
      <c r="T132" s="1"/>
      <c r="U132" s="1"/>
      <c r="V132" s="1"/>
      <c r="W132" s="1"/>
      <c r="X132" s="1"/>
      <c r="Y132" s="1"/>
      <c r="Z132" s="1"/>
      <c r="AA132" s="1"/>
      <c r="AB132" s="1"/>
      <c r="AC132" s="1"/>
      <c r="AD132" s="1"/>
      <c r="AE132" s="1"/>
    </row>
    <row r="133" spans="1:32" ht="26.25" customHeight="1" x14ac:dyDescent="0.2">
      <c r="A133" s="18"/>
      <c r="B133" s="144"/>
      <c r="C133" s="126"/>
      <c r="D133" s="126"/>
      <c r="E133" s="126"/>
      <c r="F133" s="126"/>
      <c r="G133" s="144"/>
      <c r="H133" s="126"/>
      <c r="I133" s="27" t="s">
        <v>54</v>
      </c>
      <c r="J133" s="32">
        <v>0.25</v>
      </c>
      <c r="K133" s="32">
        <v>0.25</v>
      </c>
      <c r="L133" s="32">
        <v>0.17</v>
      </c>
      <c r="M133" s="65">
        <v>0.33</v>
      </c>
      <c r="N133" s="32">
        <f t="shared" si="3"/>
        <v>1</v>
      </c>
      <c r="O133" s="126"/>
      <c r="P133" s="163"/>
      <c r="Q133" s="164"/>
      <c r="R133" s="165"/>
      <c r="S133" s="6"/>
      <c r="T133" s="1"/>
      <c r="U133" s="1"/>
      <c r="V133" s="1"/>
      <c r="W133" s="1"/>
      <c r="X133" s="1"/>
      <c r="Y133" s="1"/>
      <c r="Z133" s="1"/>
      <c r="AA133" s="1"/>
      <c r="AB133" s="1"/>
      <c r="AC133" s="1"/>
      <c r="AD133" s="1"/>
      <c r="AE133" s="1"/>
    </row>
    <row r="134" spans="1:32" ht="35.25" customHeight="1" x14ac:dyDescent="0.2">
      <c r="A134" s="18"/>
      <c r="B134" s="144"/>
      <c r="C134" s="141" t="s">
        <v>306</v>
      </c>
      <c r="D134" s="142" t="s">
        <v>307</v>
      </c>
      <c r="E134" s="127">
        <v>43831</v>
      </c>
      <c r="F134" s="127">
        <v>44196</v>
      </c>
      <c r="G134" s="144"/>
      <c r="H134" s="129" t="s">
        <v>304</v>
      </c>
      <c r="I134" s="27" t="s">
        <v>51</v>
      </c>
      <c r="J134" s="32">
        <v>0.25</v>
      </c>
      <c r="K134" s="32">
        <v>0.25</v>
      </c>
      <c r="L134" s="32">
        <v>0.25</v>
      </c>
      <c r="M134" s="32">
        <v>0.25</v>
      </c>
      <c r="N134" s="32">
        <f t="shared" si="3"/>
        <v>1</v>
      </c>
      <c r="O134" s="251">
        <f>+N135/N134</f>
        <v>0.42000000000000004</v>
      </c>
      <c r="P134" s="178" t="s">
        <v>308</v>
      </c>
      <c r="Q134" s="161"/>
      <c r="R134" s="162"/>
      <c r="S134" s="6"/>
      <c r="T134" s="1"/>
      <c r="U134" s="1"/>
      <c r="V134" s="1"/>
      <c r="W134" s="1"/>
      <c r="X134" s="1"/>
      <c r="Y134" s="1"/>
      <c r="Z134" s="1"/>
      <c r="AA134" s="1"/>
      <c r="AB134" s="1"/>
      <c r="AC134" s="1"/>
      <c r="AD134" s="1"/>
      <c r="AE134" s="1"/>
    </row>
    <row r="135" spans="1:32" ht="35.25" customHeight="1" x14ac:dyDescent="0.2">
      <c r="A135" s="18"/>
      <c r="B135" s="126"/>
      <c r="C135" s="126"/>
      <c r="D135" s="126"/>
      <c r="E135" s="126"/>
      <c r="F135" s="126"/>
      <c r="G135" s="126"/>
      <c r="H135" s="126"/>
      <c r="I135" s="27" t="s">
        <v>54</v>
      </c>
      <c r="J135" s="32">
        <v>0.25</v>
      </c>
      <c r="K135" s="32">
        <v>0.17</v>
      </c>
      <c r="L135" s="48">
        <v>0</v>
      </c>
      <c r="M135" s="65">
        <v>0</v>
      </c>
      <c r="N135" s="32">
        <f t="shared" si="3"/>
        <v>0.42000000000000004</v>
      </c>
      <c r="O135" s="126"/>
      <c r="P135" s="163"/>
      <c r="Q135" s="164"/>
      <c r="R135" s="165"/>
      <c r="S135" s="6"/>
      <c r="T135" s="1"/>
      <c r="U135" s="1"/>
      <c r="V135" s="1"/>
      <c r="W135" s="1"/>
      <c r="X135" s="1"/>
      <c r="Y135" s="1"/>
      <c r="Z135" s="1"/>
      <c r="AA135" s="1"/>
      <c r="AB135" s="1"/>
      <c r="AC135" s="1"/>
      <c r="AD135" s="1"/>
      <c r="AE135" s="1"/>
    </row>
    <row r="136" spans="1:32" ht="24" customHeight="1" x14ac:dyDescent="0.2">
      <c r="A136" s="18"/>
      <c r="B136" s="149" t="s">
        <v>66</v>
      </c>
      <c r="C136" s="121"/>
      <c r="D136" s="121"/>
      <c r="E136" s="121"/>
      <c r="F136" s="121"/>
      <c r="G136" s="121"/>
      <c r="H136" s="121"/>
      <c r="I136" s="121"/>
      <c r="J136" s="121"/>
      <c r="K136" s="121"/>
      <c r="L136" s="121"/>
      <c r="M136" s="121"/>
      <c r="N136" s="122"/>
      <c r="O136" s="34">
        <f>SUM(O132:O135)/2</f>
        <v>0.71</v>
      </c>
      <c r="P136" s="158"/>
      <c r="Q136" s="121"/>
      <c r="R136" s="122"/>
      <c r="S136" s="6"/>
      <c r="T136" s="1"/>
      <c r="U136" s="1"/>
      <c r="V136" s="1"/>
      <c r="W136" s="1"/>
      <c r="X136" s="1"/>
      <c r="Y136" s="1"/>
      <c r="Z136" s="1"/>
      <c r="AA136" s="1"/>
      <c r="AB136" s="1"/>
      <c r="AC136" s="1"/>
      <c r="AD136" s="1"/>
      <c r="AE136" s="1"/>
    </row>
    <row r="137" spans="1:32" ht="39" customHeight="1" x14ac:dyDescent="0.2">
      <c r="A137" s="18"/>
      <c r="B137" s="20" t="s">
        <v>309</v>
      </c>
      <c r="C137" s="123" t="s">
        <v>310</v>
      </c>
      <c r="D137" s="121"/>
      <c r="E137" s="121"/>
      <c r="F137" s="121"/>
      <c r="G137" s="121"/>
      <c r="H137" s="121"/>
      <c r="I137" s="121"/>
      <c r="J137" s="121"/>
      <c r="K137" s="122"/>
      <c r="L137" s="182" t="s">
        <v>28</v>
      </c>
      <c r="M137" s="121"/>
      <c r="N137" s="122"/>
      <c r="O137" s="21">
        <v>0.15</v>
      </c>
      <c r="P137" s="159" t="s">
        <v>29</v>
      </c>
      <c r="Q137" s="122"/>
      <c r="R137" s="22">
        <f>+O142*O137</f>
        <v>0.15</v>
      </c>
      <c r="S137" s="6"/>
      <c r="T137" s="1"/>
      <c r="U137" s="1"/>
      <c r="V137" s="1"/>
      <c r="W137" s="1"/>
      <c r="X137" s="1"/>
      <c r="Y137" s="1"/>
      <c r="Z137" s="1"/>
      <c r="AA137" s="1"/>
      <c r="AB137" s="1"/>
      <c r="AC137" s="1"/>
      <c r="AD137" s="1"/>
      <c r="AE137" s="1"/>
    </row>
    <row r="138" spans="1:32" ht="49.5" customHeight="1" x14ac:dyDescent="0.2">
      <c r="A138" s="18"/>
      <c r="B138" s="125" t="s">
        <v>30</v>
      </c>
      <c r="C138" s="125" t="s">
        <v>31</v>
      </c>
      <c r="D138" s="125" t="s">
        <v>32</v>
      </c>
      <c r="E138" s="125" t="s">
        <v>33</v>
      </c>
      <c r="F138" s="125" t="s">
        <v>34</v>
      </c>
      <c r="G138" s="125" t="s">
        <v>35</v>
      </c>
      <c r="H138" s="125" t="s">
        <v>36</v>
      </c>
      <c r="I138" s="183" t="s">
        <v>37</v>
      </c>
      <c r="J138" s="121"/>
      <c r="K138" s="121"/>
      <c r="L138" s="121"/>
      <c r="M138" s="121"/>
      <c r="N138" s="121"/>
      <c r="O138" s="122"/>
      <c r="P138" s="160" t="s">
        <v>38</v>
      </c>
      <c r="Q138" s="161"/>
      <c r="R138" s="162"/>
      <c r="S138" s="6"/>
      <c r="T138" s="1"/>
      <c r="U138" s="1"/>
      <c r="V138" s="1"/>
      <c r="W138" s="1"/>
      <c r="X138" s="1"/>
      <c r="Y138" s="1"/>
      <c r="Z138" s="1"/>
      <c r="AA138" s="1"/>
      <c r="AB138" s="1"/>
      <c r="AC138" s="1"/>
      <c r="AD138" s="1"/>
      <c r="AE138" s="1"/>
    </row>
    <row r="139" spans="1:32" ht="49.5" customHeight="1" x14ac:dyDescent="0.2">
      <c r="A139" s="18"/>
      <c r="B139" s="126"/>
      <c r="C139" s="126"/>
      <c r="D139" s="126"/>
      <c r="E139" s="126"/>
      <c r="F139" s="126"/>
      <c r="G139" s="126"/>
      <c r="H139" s="126"/>
      <c r="I139" s="25" t="s">
        <v>39</v>
      </c>
      <c r="J139" s="26" t="s">
        <v>40</v>
      </c>
      <c r="K139" s="26" t="s">
        <v>41</v>
      </c>
      <c r="L139" s="26" t="s">
        <v>42</v>
      </c>
      <c r="M139" s="26" t="s">
        <v>43</v>
      </c>
      <c r="N139" s="26" t="s">
        <v>44</v>
      </c>
      <c r="O139" s="26" t="s">
        <v>45</v>
      </c>
      <c r="P139" s="163"/>
      <c r="Q139" s="164"/>
      <c r="R139" s="165"/>
      <c r="S139" s="6"/>
      <c r="T139" s="1"/>
      <c r="U139" s="1"/>
      <c r="V139" s="1"/>
      <c r="W139" s="1"/>
      <c r="X139" s="1"/>
      <c r="Y139" s="1"/>
      <c r="Z139" s="1"/>
      <c r="AA139" s="1"/>
      <c r="AB139" s="1"/>
      <c r="AC139" s="1"/>
      <c r="AD139" s="1"/>
      <c r="AE139" s="1"/>
    </row>
    <row r="140" spans="1:32" ht="46.5" customHeight="1" x14ac:dyDescent="0.2">
      <c r="A140" s="1"/>
      <c r="B140" s="142" t="s">
        <v>311</v>
      </c>
      <c r="C140" s="141" t="s">
        <v>312</v>
      </c>
      <c r="D140" s="142" t="s">
        <v>313</v>
      </c>
      <c r="E140" s="127">
        <v>43831</v>
      </c>
      <c r="F140" s="127">
        <v>44196</v>
      </c>
      <c r="G140" s="128" t="s">
        <v>303</v>
      </c>
      <c r="H140" s="129" t="s">
        <v>314</v>
      </c>
      <c r="I140" s="27" t="s">
        <v>51</v>
      </c>
      <c r="J140" s="32">
        <v>0.84</v>
      </c>
      <c r="K140" s="32">
        <v>0.16</v>
      </c>
      <c r="L140" s="32"/>
      <c r="M140" s="32"/>
      <c r="N140" s="32">
        <f t="shared" ref="N140:N141" si="4">SUM(J140:M140)</f>
        <v>1</v>
      </c>
      <c r="O140" s="150">
        <f>+N141/N140</f>
        <v>1</v>
      </c>
      <c r="P140" s="171" t="s">
        <v>339</v>
      </c>
      <c r="Q140" s="172"/>
      <c r="R140" s="173"/>
      <c r="S140" s="66"/>
      <c r="T140" s="1"/>
      <c r="U140" s="1"/>
      <c r="V140" s="1"/>
      <c r="W140" s="1"/>
      <c r="X140" s="1"/>
      <c r="Y140" s="1"/>
      <c r="Z140" s="1"/>
      <c r="AA140" s="1"/>
      <c r="AB140" s="1"/>
      <c r="AC140" s="1"/>
      <c r="AD140" s="1"/>
      <c r="AE140" s="1"/>
      <c r="AF140" s="1"/>
    </row>
    <row r="141" spans="1:32" ht="46.5" customHeight="1" x14ac:dyDescent="0.2">
      <c r="A141" s="1"/>
      <c r="B141" s="126"/>
      <c r="C141" s="126"/>
      <c r="D141" s="126"/>
      <c r="E141" s="126"/>
      <c r="F141" s="126"/>
      <c r="G141" s="126"/>
      <c r="H141" s="126"/>
      <c r="I141" s="27" t="s">
        <v>54</v>
      </c>
      <c r="J141" s="32">
        <v>0.63</v>
      </c>
      <c r="K141" s="32">
        <v>0.17</v>
      </c>
      <c r="L141" s="32">
        <v>0.1</v>
      </c>
      <c r="M141" s="118">
        <v>0.1</v>
      </c>
      <c r="N141" s="119">
        <f t="shared" si="4"/>
        <v>1</v>
      </c>
      <c r="O141" s="252"/>
      <c r="P141" s="174"/>
      <c r="Q141" s="175"/>
      <c r="R141" s="176"/>
      <c r="S141" s="6"/>
      <c r="T141" s="1"/>
      <c r="U141" s="1"/>
      <c r="V141" s="1"/>
      <c r="W141" s="1"/>
      <c r="X141" s="1"/>
      <c r="Y141" s="1"/>
      <c r="Z141" s="1"/>
      <c r="AA141" s="1"/>
      <c r="AB141" s="1"/>
      <c r="AC141" s="1"/>
      <c r="AD141" s="1"/>
      <c r="AE141" s="1"/>
      <c r="AF141" s="1"/>
    </row>
    <row r="142" spans="1:32" ht="27" customHeight="1" x14ac:dyDescent="0.2">
      <c r="A142" s="18"/>
      <c r="B142" s="149" t="s">
        <v>66</v>
      </c>
      <c r="C142" s="121"/>
      <c r="D142" s="121"/>
      <c r="E142" s="121"/>
      <c r="F142" s="121"/>
      <c r="G142" s="121"/>
      <c r="H142" s="121"/>
      <c r="I142" s="121"/>
      <c r="J142" s="121"/>
      <c r="K142" s="121"/>
      <c r="L142" s="121"/>
      <c r="M142" s="121"/>
      <c r="N142" s="122"/>
      <c r="O142" s="34">
        <f>SUM(O140:O141)/1</f>
        <v>1</v>
      </c>
      <c r="P142" s="166"/>
      <c r="Q142" s="121"/>
      <c r="R142" s="122"/>
      <c r="S142" s="66"/>
      <c r="T142" s="1"/>
      <c r="U142" s="1"/>
      <c r="V142" s="1"/>
      <c r="W142" s="1"/>
      <c r="X142" s="1"/>
      <c r="Y142" s="1"/>
      <c r="Z142" s="1"/>
      <c r="AA142" s="1"/>
      <c r="AB142" s="1"/>
      <c r="AC142" s="1"/>
      <c r="AD142" s="1"/>
      <c r="AE142" s="1"/>
    </row>
    <row r="143" spans="1:32" ht="12.75" customHeight="1" x14ac:dyDescent="0.2">
      <c r="A143" s="18"/>
      <c r="B143" s="11"/>
      <c r="C143" s="11"/>
      <c r="D143" s="11"/>
      <c r="E143" s="11"/>
      <c r="F143" s="11"/>
      <c r="G143" s="67"/>
      <c r="H143" s="11"/>
      <c r="I143" s="11"/>
      <c r="J143" s="11"/>
      <c r="K143" s="11"/>
      <c r="L143" s="11"/>
      <c r="M143" s="11"/>
      <c r="N143" s="11"/>
      <c r="O143" s="11"/>
      <c r="P143" s="5"/>
      <c r="Q143" s="5"/>
      <c r="R143" s="5"/>
      <c r="S143" s="68"/>
      <c r="T143" s="1"/>
      <c r="U143" s="1"/>
      <c r="V143" s="1"/>
      <c r="W143" s="1"/>
      <c r="X143" s="1"/>
      <c r="Y143" s="1"/>
      <c r="Z143" s="1"/>
      <c r="AA143" s="1"/>
      <c r="AB143" s="1"/>
      <c r="AC143" s="1"/>
      <c r="AD143" s="1"/>
      <c r="AE143" s="1"/>
    </row>
    <row r="144" spans="1:32" ht="12.75" customHeight="1" x14ac:dyDescent="0.2">
      <c r="A144" s="18"/>
      <c r="B144" s="69"/>
      <c r="C144" s="39"/>
      <c r="D144" s="70"/>
      <c r="E144" s="71"/>
      <c r="F144" s="71"/>
      <c r="G144" s="72"/>
      <c r="H144" s="73"/>
      <c r="I144" s="73"/>
      <c r="J144" s="72"/>
      <c r="K144" s="72"/>
      <c r="L144" s="72"/>
      <c r="M144" s="72"/>
      <c r="N144" s="72"/>
      <c r="O144" s="72"/>
      <c r="P144" s="5"/>
      <c r="Q144" s="5"/>
      <c r="R144" s="5"/>
      <c r="S144" s="6"/>
      <c r="T144" s="1"/>
      <c r="U144" s="1"/>
      <c r="V144" s="1"/>
      <c r="W144" s="1"/>
      <c r="X144" s="1"/>
      <c r="Y144" s="1"/>
      <c r="Z144" s="1"/>
      <c r="AA144" s="1"/>
      <c r="AB144" s="1"/>
      <c r="AC144" s="1"/>
      <c r="AD144" s="1"/>
      <c r="AE144" s="1"/>
    </row>
    <row r="145" spans="1:31" ht="12.75" customHeight="1" x14ac:dyDescent="0.2">
      <c r="A145" s="18"/>
      <c r="B145" s="74"/>
      <c r="C145" s="75"/>
      <c r="D145" s="76"/>
      <c r="E145" s="130"/>
      <c r="F145" s="131"/>
      <c r="G145" s="131"/>
      <c r="H145" s="132"/>
      <c r="I145" s="77"/>
      <c r="J145" s="77"/>
      <c r="K145" s="77"/>
      <c r="L145" s="77"/>
      <c r="M145" s="78"/>
      <c r="N145" s="78"/>
      <c r="O145" s="78"/>
      <c r="P145" s="79"/>
      <c r="Q145" s="79"/>
      <c r="R145" s="80"/>
      <c r="S145" s="6"/>
      <c r="T145" s="1"/>
      <c r="U145" s="1"/>
      <c r="V145" s="1"/>
      <c r="W145" s="1"/>
      <c r="X145" s="1"/>
      <c r="Y145" s="1"/>
      <c r="Z145" s="1"/>
      <c r="AA145" s="1"/>
      <c r="AB145" s="1"/>
      <c r="AC145" s="1"/>
      <c r="AD145" s="1"/>
      <c r="AE145" s="1"/>
    </row>
    <row r="146" spans="1:31" ht="30" customHeight="1" x14ac:dyDescent="0.2">
      <c r="A146" s="18"/>
      <c r="B146" s="81"/>
      <c r="C146" s="82"/>
      <c r="D146" s="83"/>
      <c r="E146" s="84"/>
      <c r="F146" s="84"/>
      <c r="G146" s="84"/>
      <c r="H146" s="84"/>
      <c r="I146" s="84"/>
      <c r="J146" s="85"/>
      <c r="K146" s="85"/>
      <c r="L146" s="85"/>
      <c r="M146" s="85"/>
      <c r="N146" s="85"/>
      <c r="O146" s="85"/>
      <c r="P146" s="86"/>
      <c r="Q146" s="86"/>
      <c r="R146" s="87"/>
      <c r="S146" s="6"/>
      <c r="T146" s="1"/>
      <c r="U146" s="1"/>
      <c r="V146" s="1"/>
      <c r="W146" s="1"/>
      <c r="X146" s="1"/>
      <c r="Y146" s="1"/>
      <c r="Z146" s="1"/>
      <c r="AA146" s="1"/>
      <c r="AB146" s="1"/>
      <c r="AC146" s="1"/>
      <c r="AD146" s="1"/>
      <c r="AE146" s="1"/>
    </row>
    <row r="147" spans="1:31" ht="44.25" customHeight="1" x14ac:dyDescent="0.2">
      <c r="A147" s="18"/>
      <c r="B147" s="88"/>
      <c r="C147" s="133" t="s">
        <v>315</v>
      </c>
      <c r="D147" s="134"/>
      <c r="E147" s="137">
        <f>O13+O23+O79+O129+O137</f>
        <v>1</v>
      </c>
      <c r="F147" s="134"/>
      <c r="G147" s="84"/>
      <c r="H147" s="84"/>
      <c r="I147" s="84"/>
      <c r="J147" s="133" t="s">
        <v>316</v>
      </c>
      <c r="K147" s="184"/>
      <c r="L147" s="134"/>
      <c r="M147" s="85"/>
      <c r="N147" s="85"/>
      <c r="O147" s="167">
        <f>R137+R129+R79+R23+R13</f>
        <v>0.86504927049000435</v>
      </c>
      <c r="P147" s="134"/>
      <c r="Q147" s="86"/>
      <c r="R147" s="87"/>
      <c r="S147" s="6"/>
      <c r="T147" s="1"/>
      <c r="U147" s="1"/>
      <c r="V147" s="1"/>
      <c r="W147" s="1"/>
      <c r="X147" s="1"/>
      <c r="Y147" s="1"/>
      <c r="Z147" s="1"/>
      <c r="AA147" s="1"/>
      <c r="AB147" s="1"/>
      <c r="AC147" s="1"/>
      <c r="AD147" s="1"/>
      <c r="AE147" s="1"/>
    </row>
    <row r="148" spans="1:31" ht="51" customHeight="1" x14ac:dyDescent="0.2">
      <c r="A148" s="18"/>
      <c r="B148" s="88"/>
      <c r="C148" s="135"/>
      <c r="D148" s="136"/>
      <c r="E148" s="135"/>
      <c r="F148" s="136"/>
      <c r="G148" s="84"/>
      <c r="H148" s="84"/>
      <c r="I148" s="84"/>
      <c r="J148" s="135"/>
      <c r="K148" s="185"/>
      <c r="L148" s="136"/>
      <c r="M148" s="85"/>
      <c r="N148" s="85"/>
      <c r="O148" s="135"/>
      <c r="P148" s="136"/>
      <c r="Q148" s="86"/>
      <c r="R148" s="87"/>
      <c r="S148" s="6"/>
      <c r="T148" s="1"/>
      <c r="U148" s="1"/>
      <c r="V148" s="1"/>
      <c r="W148" s="1"/>
      <c r="X148" s="1"/>
      <c r="Y148" s="1"/>
      <c r="Z148" s="1"/>
      <c r="AA148" s="1"/>
      <c r="AB148" s="1"/>
      <c r="AC148" s="1"/>
      <c r="AD148" s="1"/>
      <c r="AE148" s="1"/>
    </row>
    <row r="149" spans="1:31" ht="25.5" customHeight="1" x14ac:dyDescent="0.2">
      <c r="A149" s="18"/>
      <c r="B149" s="89"/>
      <c r="C149" s="90"/>
      <c r="D149" s="138"/>
      <c r="E149" s="139"/>
      <c r="F149" s="140"/>
      <c r="G149" s="90"/>
      <c r="H149" s="90"/>
      <c r="I149" s="91"/>
      <c r="J149" s="91"/>
      <c r="K149" s="91"/>
      <c r="L149" s="91"/>
      <c r="M149" s="91"/>
      <c r="N149" s="91"/>
      <c r="O149" s="91"/>
      <c r="P149" s="92"/>
      <c r="Q149" s="92"/>
      <c r="R149" s="93"/>
      <c r="S149" s="6"/>
      <c r="T149" s="1"/>
      <c r="U149" s="1"/>
      <c r="V149" s="1"/>
      <c r="W149" s="1"/>
      <c r="X149" s="1"/>
      <c r="Y149" s="1"/>
      <c r="Z149" s="1"/>
      <c r="AA149" s="1"/>
      <c r="AB149" s="1"/>
      <c r="AC149" s="1"/>
      <c r="AD149" s="1"/>
      <c r="AE149" s="1"/>
    </row>
    <row r="150" spans="1:31" ht="12.75" customHeight="1" x14ac:dyDescent="0.2">
      <c r="A150" s="18"/>
      <c r="B150" s="94"/>
      <c r="C150" s="94"/>
      <c r="D150" s="94"/>
      <c r="E150" s="1"/>
      <c r="F150" s="1"/>
      <c r="G150" s="94"/>
      <c r="H150" s="94"/>
      <c r="I150" s="94"/>
      <c r="J150" s="1"/>
      <c r="K150" s="1"/>
      <c r="L150" s="1"/>
      <c r="M150" s="1"/>
      <c r="N150" s="1"/>
      <c r="O150" s="1"/>
      <c r="P150" s="95"/>
      <c r="Q150" s="96"/>
      <c r="R150" s="96"/>
      <c r="S150" s="6"/>
      <c r="T150" s="1"/>
      <c r="U150" s="1"/>
      <c r="V150" s="1"/>
      <c r="W150" s="1"/>
      <c r="X150" s="1"/>
      <c r="Y150" s="1"/>
      <c r="Z150" s="1"/>
      <c r="AA150" s="1"/>
      <c r="AB150" s="1"/>
      <c r="AC150" s="1"/>
      <c r="AD150" s="1"/>
      <c r="AE150" s="1"/>
    </row>
    <row r="151" spans="1:31" ht="37.5" customHeight="1" x14ac:dyDescent="0.2">
      <c r="A151" s="18"/>
      <c r="B151" s="120" t="s">
        <v>317</v>
      </c>
      <c r="C151" s="121"/>
      <c r="D151" s="121"/>
      <c r="E151" s="121"/>
      <c r="F151" s="121"/>
      <c r="G151" s="121"/>
      <c r="H151" s="122"/>
      <c r="I151" s="97"/>
      <c r="J151" s="97"/>
      <c r="K151" s="97"/>
      <c r="L151" s="97"/>
      <c r="M151" s="97"/>
      <c r="N151" s="97"/>
      <c r="O151" s="97"/>
      <c r="P151" s="95"/>
      <c r="Q151" s="96"/>
      <c r="R151" s="96"/>
      <c r="S151" s="6"/>
      <c r="T151" s="1"/>
      <c r="U151" s="1"/>
      <c r="V151" s="1"/>
      <c r="W151" s="1"/>
      <c r="X151" s="1"/>
      <c r="Y151" s="1"/>
      <c r="Z151" s="1"/>
      <c r="AA151" s="1"/>
      <c r="AB151" s="1"/>
      <c r="AC151" s="1"/>
      <c r="AD151" s="1"/>
      <c r="AE151" s="1"/>
    </row>
    <row r="152" spans="1:31" ht="39" customHeight="1" x14ac:dyDescent="0.2">
      <c r="A152" s="98"/>
      <c r="B152" s="99" t="s">
        <v>318</v>
      </c>
      <c r="C152" s="99" t="s">
        <v>31</v>
      </c>
      <c r="D152" s="99" t="s">
        <v>319</v>
      </c>
      <c r="E152" s="123" t="s">
        <v>320</v>
      </c>
      <c r="F152" s="121"/>
      <c r="G152" s="121"/>
      <c r="H152" s="122"/>
      <c r="I152" s="100"/>
      <c r="J152" s="101"/>
      <c r="K152" s="101"/>
      <c r="L152" s="101"/>
      <c r="M152" s="101"/>
      <c r="N152" s="101"/>
      <c r="O152" s="102"/>
      <c r="P152" s="103"/>
      <c r="Q152" s="104"/>
      <c r="R152" s="104"/>
      <c r="S152" s="105"/>
      <c r="T152" s="100"/>
      <c r="U152" s="100"/>
      <c r="V152" s="100"/>
      <c r="W152" s="100"/>
      <c r="X152" s="100"/>
      <c r="Y152" s="100"/>
      <c r="Z152" s="100"/>
      <c r="AA152" s="100"/>
      <c r="AB152" s="100"/>
      <c r="AC152" s="100"/>
      <c r="AD152" s="100"/>
      <c r="AE152" s="100"/>
    </row>
    <row r="153" spans="1:31" ht="114" hidden="1" customHeight="1" x14ac:dyDescent="0.2">
      <c r="A153" s="18"/>
      <c r="B153" s="106">
        <v>43921</v>
      </c>
      <c r="C153" s="27" t="s">
        <v>97</v>
      </c>
      <c r="D153" s="107" t="s">
        <v>98</v>
      </c>
      <c r="E153" s="124" t="s">
        <v>321</v>
      </c>
      <c r="F153" s="121"/>
      <c r="G153" s="121"/>
      <c r="H153" s="122"/>
      <c r="I153" s="1"/>
      <c r="J153" s="3"/>
      <c r="K153" s="3"/>
      <c r="L153" s="3"/>
      <c r="M153" s="3"/>
      <c r="N153" s="3"/>
      <c r="O153" s="3"/>
      <c r="P153" s="95"/>
      <c r="Q153" s="96"/>
      <c r="R153" s="96"/>
      <c r="S153" s="6"/>
      <c r="T153" s="1"/>
      <c r="U153" s="1"/>
      <c r="V153" s="1"/>
      <c r="W153" s="1"/>
      <c r="X153" s="1"/>
      <c r="Y153" s="1"/>
      <c r="Z153" s="1"/>
      <c r="AA153" s="1"/>
      <c r="AB153" s="1"/>
      <c r="AC153" s="1"/>
      <c r="AD153" s="1"/>
      <c r="AE153" s="1"/>
    </row>
    <row r="154" spans="1:31" ht="114" hidden="1" customHeight="1" x14ac:dyDescent="0.2">
      <c r="A154" s="18"/>
      <c r="B154" s="106">
        <v>43921</v>
      </c>
      <c r="C154" s="27" t="s">
        <v>120</v>
      </c>
      <c r="D154" s="107" t="s">
        <v>121</v>
      </c>
      <c r="E154" s="124" t="s">
        <v>321</v>
      </c>
      <c r="F154" s="121"/>
      <c r="G154" s="121"/>
      <c r="H154" s="122"/>
      <c r="I154" s="18"/>
      <c r="J154" s="108"/>
      <c r="K154" s="108"/>
      <c r="L154" s="108"/>
      <c r="M154" s="108"/>
      <c r="N154" s="108"/>
      <c r="O154" s="108"/>
      <c r="P154" s="95"/>
      <c r="Q154" s="96"/>
      <c r="R154" s="96"/>
      <c r="S154" s="6"/>
      <c r="T154" s="1"/>
      <c r="U154" s="1"/>
      <c r="V154" s="1"/>
      <c r="W154" s="1"/>
      <c r="X154" s="1"/>
      <c r="Y154" s="1"/>
      <c r="Z154" s="1"/>
      <c r="AA154" s="1"/>
      <c r="AB154" s="1"/>
      <c r="AC154" s="1"/>
      <c r="AD154" s="1"/>
      <c r="AE154" s="1"/>
    </row>
    <row r="155" spans="1:31" ht="103.5" hidden="1" customHeight="1" x14ac:dyDescent="0.2">
      <c r="A155" s="18"/>
      <c r="B155" s="106">
        <v>44074</v>
      </c>
      <c r="C155" s="27" t="s">
        <v>120</v>
      </c>
      <c r="D155" s="107" t="s">
        <v>121</v>
      </c>
      <c r="E155" s="124" t="s">
        <v>322</v>
      </c>
      <c r="F155" s="121"/>
      <c r="G155" s="121"/>
      <c r="H155" s="122"/>
      <c r="I155" s="18"/>
      <c r="J155" s="108"/>
      <c r="K155" s="108"/>
      <c r="L155" s="108"/>
      <c r="M155" s="108"/>
      <c r="N155" s="108"/>
      <c r="O155" s="108"/>
      <c r="P155" s="95"/>
      <c r="Q155" s="96"/>
      <c r="R155" s="96"/>
      <c r="S155" s="6"/>
      <c r="T155" s="1"/>
      <c r="U155" s="1"/>
      <c r="V155" s="1"/>
      <c r="W155" s="1"/>
      <c r="X155" s="1"/>
      <c r="Y155" s="1"/>
      <c r="Z155" s="1"/>
      <c r="AA155" s="1"/>
      <c r="AB155" s="1"/>
      <c r="AC155" s="1"/>
      <c r="AD155" s="1"/>
      <c r="AE155" s="1"/>
    </row>
    <row r="156" spans="1:31" ht="103.5" hidden="1" customHeight="1" x14ac:dyDescent="0.2">
      <c r="A156" s="18"/>
      <c r="B156" s="106">
        <v>43921</v>
      </c>
      <c r="C156" s="27" t="s">
        <v>129</v>
      </c>
      <c r="D156" s="107" t="s">
        <v>130</v>
      </c>
      <c r="E156" s="124" t="s">
        <v>321</v>
      </c>
      <c r="F156" s="121"/>
      <c r="G156" s="121"/>
      <c r="H156" s="122"/>
      <c r="I156" s="18"/>
      <c r="J156" s="108"/>
      <c r="K156" s="108"/>
      <c r="L156" s="108"/>
      <c r="M156" s="108"/>
      <c r="N156" s="108"/>
      <c r="O156" s="108"/>
      <c r="P156" s="95"/>
      <c r="Q156" s="96"/>
      <c r="R156" s="96"/>
      <c r="S156" s="6"/>
      <c r="T156" s="1"/>
      <c r="U156" s="1"/>
      <c r="V156" s="1"/>
      <c r="W156" s="1"/>
      <c r="X156" s="1"/>
      <c r="Y156" s="1"/>
      <c r="Z156" s="1"/>
      <c r="AA156" s="1"/>
      <c r="AB156" s="1"/>
      <c r="AC156" s="1"/>
      <c r="AD156" s="1"/>
      <c r="AE156" s="1"/>
    </row>
    <row r="157" spans="1:31" ht="111.75" hidden="1" customHeight="1" x14ac:dyDescent="0.2">
      <c r="A157" s="18"/>
      <c r="B157" s="106">
        <v>43921</v>
      </c>
      <c r="C157" s="27" t="s">
        <v>205</v>
      </c>
      <c r="D157" s="107" t="s">
        <v>323</v>
      </c>
      <c r="E157" s="124" t="s">
        <v>321</v>
      </c>
      <c r="F157" s="121"/>
      <c r="G157" s="121"/>
      <c r="H157" s="122"/>
      <c r="I157" s="18"/>
      <c r="J157" s="108"/>
      <c r="K157" s="108"/>
      <c r="L157" s="108"/>
      <c r="M157" s="108"/>
      <c r="N157" s="108"/>
      <c r="O157" s="108"/>
      <c r="P157" s="95"/>
      <c r="Q157" s="96"/>
      <c r="R157" s="96"/>
      <c r="S157" s="6"/>
      <c r="T157" s="1"/>
      <c r="U157" s="1"/>
      <c r="V157" s="1"/>
      <c r="W157" s="1"/>
      <c r="X157" s="1"/>
      <c r="Y157" s="1"/>
      <c r="Z157" s="1"/>
      <c r="AA157" s="1"/>
      <c r="AB157" s="1"/>
      <c r="AC157" s="1"/>
      <c r="AD157" s="1"/>
      <c r="AE157" s="1"/>
    </row>
    <row r="158" spans="1:31" ht="111.75" hidden="1" customHeight="1" x14ac:dyDescent="0.2">
      <c r="A158" s="18"/>
      <c r="B158" s="106">
        <v>43921</v>
      </c>
      <c r="C158" s="27" t="s">
        <v>220</v>
      </c>
      <c r="D158" s="107" t="s">
        <v>221</v>
      </c>
      <c r="E158" s="124" t="s">
        <v>321</v>
      </c>
      <c r="F158" s="121"/>
      <c r="G158" s="121"/>
      <c r="H158" s="122"/>
      <c r="I158" s="18"/>
      <c r="J158" s="108"/>
      <c r="K158" s="108"/>
      <c r="L158" s="108"/>
      <c r="M158" s="108"/>
      <c r="N158" s="108"/>
      <c r="O158" s="108"/>
      <c r="P158" s="95"/>
      <c r="Q158" s="96"/>
      <c r="R158" s="96"/>
      <c r="S158" s="6"/>
      <c r="T158" s="1"/>
      <c r="U158" s="1"/>
      <c r="V158" s="1"/>
      <c r="W158" s="1"/>
      <c r="X158" s="1"/>
      <c r="Y158" s="1"/>
      <c r="Z158" s="1"/>
      <c r="AA158" s="1"/>
      <c r="AB158" s="1"/>
      <c r="AC158" s="1"/>
      <c r="AD158" s="1"/>
      <c r="AE158" s="1"/>
    </row>
    <row r="159" spans="1:31" ht="111.75" hidden="1" customHeight="1" x14ac:dyDescent="0.2">
      <c r="A159" s="18"/>
      <c r="B159" s="106">
        <v>43921</v>
      </c>
      <c r="C159" s="27" t="s">
        <v>225</v>
      </c>
      <c r="D159" s="107" t="s">
        <v>324</v>
      </c>
      <c r="E159" s="124" t="s">
        <v>321</v>
      </c>
      <c r="F159" s="121"/>
      <c r="G159" s="121"/>
      <c r="H159" s="122"/>
      <c r="I159" s="18"/>
      <c r="J159" s="108"/>
      <c r="K159" s="108"/>
      <c r="L159" s="108"/>
      <c r="M159" s="108"/>
      <c r="N159" s="108"/>
      <c r="O159" s="108"/>
      <c r="P159" s="95"/>
      <c r="Q159" s="96"/>
      <c r="R159" s="96"/>
      <c r="S159" s="6"/>
      <c r="T159" s="1"/>
      <c r="U159" s="1"/>
      <c r="V159" s="1"/>
      <c r="W159" s="1"/>
      <c r="X159" s="1"/>
      <c r="Y159" s="1"/>
      <c r="Z159" s="1"/>
      <c r="AA159" s="1"/>
      <c r="AB159" s="1"/>
      <c r="AC159" s="1"/>
      <c r="AD159" s="1"/>
      <c r="AE159" s="1"/>
    </row>
    <row r="160" spans="1:31" ht="111.75" hidden="1" customHeight="1" x14ac:dyDescent="0.2">
      <c r="A160" s="18"/>
      <c r="B160" s="106">
        <v>43921</v>
      </c>
      <c r="C160" s="27" t="s">
        <v>239</v>
      </c>
      <c r="D160" s="107" t="s">
        <v>325</v>
      </c>
      <c r="E160" s="124" t="s">
        <v>321</v>
      </c>
      <c r="F160" s="121"/>
      <c r="G160" s="121"/>
      <c r="H160" s="122"/>
      <c r="I160" s="18"/>
      <c r="J160" s="108"/>
      <c r="K160" s="108"/>
      <c r="L160" s="108"/>
      <c r="M160" s="108"/>
      <c r="N160" s="108"/>
      <c r="O160" s="108"/>
      <c r="P160" s="95"/>
      <c r="Q160" s="96"/>
      <c r="R160" s="96"/>
      <c r="S160" s="6"/>
      <c r="T160" s="1"/>
      <c r="U160" s="1"/>
      <c r="V160" s="1"/>
      <c r="W160" s="1"/>
      <c r="X160" s="1"/>
      <c r="Y160" s="1"/>
      <c r="Z160" s="1"/>
      <c r="AA160" s="1"/>
      <c r="AB160" s="1"/>
      <c r="AC160" s="1"/>
      <c r="AD160" s="1"/>
      <c r="AE160" s="1"/>
    </row>
    <row r="161" spans="1:31" ht="111.75" hidden="1" customHeight="1" x14ac:dyDescent="0.2">
      <c r="A161" s="18"/>
      <c r="B161" s="106">
        <v>43921</v>
      </c>
      <c r="C161" s="27" t="s">
        <v>243</v>
      </c>
      <c r="D161" s="107" t="s">
        <v>244</v>
      </c>
      <c r="E161" s="124" t="s">
        <v>321</v>
      </c>
      <c r="F161" s="121"/>
      <c r="G161" s="121"/>
      <c r="H161" s="122"/>
      <c r="I161" s="18"/>
      <c r="J161" s="108"/>
      <c r="K161" s="108"/>
      <c r="L161" s="108"/>
      <c r="M161" s="108"/>
      <c r="N161" s="108"/>
      <c r="O161" s="108"/>
      <c r="P161" s="95"/>
      <c r="Q161" s="96"/>
      <c r="R161" s="96"/>
      <c r="S161" s="6"/>
      <c r="T161" s="1"/>
      <c r="U161" s="1"/>
      <c r="V161" s="1"/>
      <c r="W161" s="1"/>
      <c r="X161" s="1"/>
      <c r="Y161" s="1"/>
      <c r="Z161" s="1"/>
      <c r="AA161" s="1"/>
      <c r="AB161" s="1"/>
      <c r="AC161" s="1"/>
      <c r="AD161" s="1"/>
      <c r="AE161" s="1"/>
    </row>
    <row r="162" spans="1:31" ht="111.75" hidden="1" customHeight="1" x14ac:dyDescent="0.2">
      <c r="A162" s="18"/>
      <c r="B162" s="106">
        <v>43921</v>
      </c>
      <c r="C162" s="27" t="s">
        <v>247</v>
      </c>
      <c r="D162" s="107" t="s">
        <v>248</v>
      </c>
      <c r="E162" s="124" t="s">
        <v>321</v>
      </c>
      <c r="F162" s="121"/>
      <c r="G162" s="121"/>
      <c r="H162" s="122"/>
      <c r="I162" s="18"/>
      <c r="J162" s="108"/>
      <c r="K162" s="108"/>
      <c r="L162" s="108"/>
      <c r="M162" s="108"/>
      <c r="N162" s="108"/>
      <c r="O162" s="108"/>
      <c r="P162" s="95"/>
      <c r="Q162" s="96"/>
      <c r="R162" s="96"/>
      <c r="S162" s="6"/>
      <c r="T162" s="1"/>
      <c r="U162" s="1"/>
      <c r="V162" s="1"/>
      <c r="W162" s="1"/>
      <c r="X162" s="1"/>
      <c r="Y162" s="1"/>
      <c r="Z162" s="1"/>
      <c r="AA162" s="1"/>
      <c r="AB162" s="1"/>
      <c r="AC162" s="1"/>
      <c r="AD162" s="1"/>
      <c r="AE162" s="1"/>
    </row>
    <row r="163" spans="1:31" ht="111.75" hidden="1" customHeight="1" x14ac:dyDescent="0.2">
      <c r="A163" s="18"/>
      <c r="B163" s="106">
        <v>43921</v>
      </c>
      <c r="C163" s="27" t="s">
        <v>250</v>
      </c>
      <c r="D163" s="107" t="s">
        <v>251</v>
      </c>
      <c r="E163" s="124" t="s">
        <v>321</v>
      </c>
      <c r="F163" s="121"/>
      <c r="G163" s="121"/>
      <c r="H163" s="122"/>
      <c r="I163" s="18"/>
      <c r="J163" s="108"/>
      <c r="K163" s="108"/>
      <c r="L163" s="108"/>
      <c r="M163" s="108"/>
      <c r="N163" s="108"/>
      <c r="O163" s="108"/>
      <c r="P163" s="95"/>
      <c r="Q163" s="96"/>
      <c r="R163" s="96"/>
      <c r="S163" s="6"/>
      <c r="T163" s="1"/>
      <c r="U163" s="1"/>
      <c r="V163" s="1"/>
      <c r="W163" s="1"/>
      <c r="X163" s="1"/>
      <c r="Y163" s="1"/>
      <c r="Z163" s="1"/>
      <c r="AA163" s="1"/>
      <c r="AB163" s="1"/>
      <c r="AC163" s="1"/>
      <c r="AD163" s="1"/>
      <c r="AE163" s="1"/>
    </row>
    <row r="164" spans="1:31" ht="104.25" hidden="1" customHeight="1" x14ac:dyDescent="0.2">
      <c r="A164" s="18"/>
      <c r="B164" s="106">
        <v>44074</v>
      </c>
      <c r="C164" s="27" t="s">
        <v>255</v>
      </c>
      <c r="D164" s="107" t="s">
        <v>256</v>
      </c>
      <c r="E164" s="124" t="s">
        <v>321</v>
      </c>
      <c r="F164" s="121"/>
      <c r="G164" s="121"/>
      <c r="H164" s="122"/>
      <c r="I164" s="18"/>
      <c r="J164" s="108"/>
      <c r="K164" s="108"/>
      <c r="L164" s="108"/>
      <c r="M164" s="108"/>
      <c r="N164" s="108"/>
      <c r="O164" s="108"/>
      <c r="P164" s="95"/>
      <c r="Q164" s="96"/>
      <c r="R164" s="96"/>
      <c r="S164" s="6"/>
      <c r="T164" s="1"/>
      <c r="U164" s="1"/>
      <c r="V164" s="1"/>
      <c r="W164" s="1"/>
      <c r="X164" s="1"/>
      <c r="Y164" s="1"/>
      <c r="Z164" s="1"/>
      <c r="AA164" s="1"/>
      <c r="AB164" s="1"/>
      <c r="AC164" s="1"/>
      <c r="AD164" s="1"/>
      <c r="AE164" s="1"/>
    </row>
    <row r="165" spans="1:31" ht="104.25" hidden="1" customHeight="1" x14ac:dyDescent="0.2">
      <c r="A165" s="18"/>
      <c r="B165" s="106">
        <v>43921</v>
      </c>
      <c r="C165" s="27" t="s">
        <v>275</v>
      </c>
      <c r="D165" s="107" t="s">
        <v>326</v>
      </c>
      <c r="E165" s="124" t="s">
        <v>321</v>
      </c>
      <c r="F165" s="121"/>
      <c r="G165" s="121"/>
      <c r="H165" s="122"/>
      <c r="I165" s="18"/>
      <c r="J165" s="108"/>
      <c r="K165" s="108"/>
      <c r="L165" s="108"/>
      <c r="M165" s="108"/>
      <c r="N165" s="108"/>
      <c r="O165" s="108"/>
      <c r="P165" s="95"/>
      <c r="Q165" s="96"/>
      <c r="R165" s="96"/>
      <c r="S165" s="6"/>
      <c r="T165" s="1"/>
      <c r="U165" s="1"/>
      <c r="V165" s="1"/>
      <c r="W165" s="1"/>
      <c r="X165" s="1"/>
      <c r="Y165" s="1"/>
      <c r="Z165" s="1"/>
      <c r="AA165" s="1"/>
      <c r="AB165" s="1"/>
      <c r="AC165" s="1"/>
      <c r="AD165" s="1"/>
      <c r="AE165" s="1"/>
    </row>
    <row r="166" spans="1:31" ht="46.5" customHeight="1" x14ac:dyDescent="0.2">
      <c r="B166" s="106">
        <v>44074</v>
      </c>
      <c r="C166" s="27" t="s">
        <v>280</v>
      </c>
      <c r="D166" s="107" t="s">
        <v>281</v>
      </c>
      <c r="E166" s="124" t="s">
        <v>327</v>
      </c>
      <c r="F166" s="121"/>
      <c r="G166" s="121"/>
      <c r="H166" s="122"/>
      <c r="P166" s="96"/>
      <c r="Q166" s="96"/>
      <c r="R166" s="96"/>
      <c r="S166" s="40"/>
    </row>
    <row r="167" spans="1:31" ht="15.75" customHeight="1" x14ac:dyDescent="0.2">
      <c r="G167" s="109"/>
      <c r="P167" s="96"/>
      <c r="Q167" s="96"/>
      <c r="R167" s="96"/>
      <c r="S167" s="40"/>
    </row>
    <row r="168" spans="1:31" ht="15.75" customHeight="1" x14ac:dyDescent="0.2">
      <c r="G168" s="109"/>
      <c r="P168" s="96"/>
      <c r="Q168" s="96"/>
      <c r="R168" s="96"/>
      <c r="S168" s="40"/>
    </row>
    <row r="169" spans="1:31" ht="15.75" customHeight="1" x14ac:dyDescent="0.2">
      <c r="G169" s="109"/>
      <c r="P169" s="96"/>
      <c r="Q169" s="96"/>
      <c r="R169" s="96"/>
      <c r="S169" s="40"/>
    </row>
    <row r="170" spans="1:31" ht="15.75" customHeight="1" x14ac:dyDescent="0.2">
      <c r="G170" s="109"/>
      <c r="P170" s="96"/>
      <c r="Q170" s="96"/>
      <c r="R170" s="96"/>
      <c r="S170" s="40"/>
    </row>
    <row r="171" spans="1:31" ht="15.75" customHeight="1" x14ac:dyDescent="0.2">
      <c r="G171" s="109"/>
      <c r="P171" s="96"/>
      <c r="Q171" s="96"/>
      <c r="R171" s="96"/>
      <c r="S171" s="40"/>
    </row>
    <row r="172" spans="1:31" ht="15.75" customHeight="1" x14ac:dyDescent="0.2">
      <c r="G172" s="109"/>
      <c r="P172" s="96"/>
      <c r="Q172" s="96"/>
      <c r="R172" s="96"/>
      <c r="S172" s="40"/>
    </row>
    <row r="173" spans="1:31" ht="15.75" customHeight="1" x14ac:dyDescent="0.2">
      <c r="G173" s="109"/>
      <c r="P173" s="96"/>
      <c r="Q173" s="96"/>
      <c r="R173" s="96"/>
      <c r="S173" s="40"/>
    </row>
    <row r="174" spans="1:31" ht="15.75" customHeight="1" x14ac:dyDescent="0.2">
      <c r="G174" s="109"/>
      <c r="P174" s="96"/>
      <c r="Q174" s="96"/>
      <c r="R174" s="96"/>
      <c r="S174" s="40"/>
    </row>
    <row r="175" spans="1:31" ht="15.75" customHeight="1" x14ac:dyDescent="0.2">
      <c r="G175" s="109"/>
      <c r="P175" s="96"/>
      <c r="Q175" s="96"/>
      <c r="R175" s="96"/>
      <c r="S175" s="40"/>
    </row>
    <row r="176" spans="1:31" ht="15.75" customHeight="1" x14ac:dyDescent="0.2">
      <c r="G176" s="109"/>
      <c r="P176" s="96"/>
      <c r="Q176" s="96"/>
      <c r="R176" s="96"/>
      <c r="S176" s="40"/>
    </row>
    <row r="177" spans="7:19" ht="15.75" customHeight="1" x14ac:dyDescent="0.2">
      <c r="G177" s="109"/>
      <c r="P177" s="96"/>
      <c r="Q177" s="96"/>
      <c r="R177" s="96"/>
      <c r="S177" s="40"/>
    </row>
    <row r="178" spans="7:19" ht="15.75" customHeight="1" x14ac:dyDescent="0.2">
      <c r="G178" s="109"/>
      <c r="P178" s="96"/>
      <c r="Q178" s="96"/>
      <c r="R178" s="96"/>
      <c r="S178" s="40"/>
    </row>
    <row r="179" spans="7:19" ht="15.75" customHeight="1" x14ac:dyDescent="0.2">
      <c r="G179" s="109"/>
      <c r="P179" s="96"/>
      <c r="Q179" s="96"/>
      <c r="R179" s="96"/>
      <c r="S179" s="40"/>
    </row>
    <row r="180" spans="7:19" ht="15.75" customHeight="1" x14ac:dyDescent="0.2">
      <c r="G180" s="109"/>
      <c r="P180" s="96"/>
      <c r="Q180" s="96"/>
      <c r="R180" s="96"/>
      <c r="S180" s="40"/>
    </row>
    <row r="181" spans="7:19" ht="15.75" customHeight="1" x14ac:dyDescent="0.2">
      <c r="G181" s="109"/>
      <c r="P181" s="96"/>
      <c r="Q181" s="96"/>
      <c r="R181" s="96"/>
      <c r="S181" s="40"/>
    </row>
    <row r="182" spans="7:19" ht="15.75" customHeight="1" x14ac:dyDescent="0.2">
      <c r="G182" s="109"/>
      <c r="P182" s="96"/>
      <c r="Q182" s="96"/>
      <c r="R182" s="96"/>
      <c r="S182" s="40"/>
    </row>
    <row r="183" spans="7:19" ht="15.75" customHeight="1" x14ac:dyDescent="0.2">
      <c r="G183" s="109"/>
      <c r="P183" s="96"/>
      <c r="Q183" s="96"/>
      <c r="R183" s="96"/>
      <c r="S183" s="40"/>
    </row>
    <row r="184" spans="7:19" ht="15.75" customHeight="1" x14ac:dyDescent="0.2">
      <c r="G184" s="109"/>
      <c r="P184" s="96"/>
      <c r="Q184" s="96"/>
      <c r="R184" s="96"/>
      <c r="S184" s="40"/>
    </row>
    <row r="185" spans="7:19" ht="15.75" customHeight="1" x14ac:dyDescent="0.2">
      <c r="G185" s="109"/>
      <c r="P185" s="96"/>
      <c r="Q185" s="96"/>
      <c r="R185" s="96"/>
      <c r="S185" s="40"/>
    </row>
    <row r="186" spans="7:19" ht="15.75" customHeight="1" x14ac:dyDescent="0.2">
      <c r="G186" s="109"/>
      <c r="P186" s="96"/>
      <c r="Q186" s="96"/>
      <c r="R186" s="96"/>
      <c r="S186" s="40"/>
    </row>
    <row r="187" spans="7:19" ht="15.75" customHeight="1" x14ac:dyDescent="0.2">
      <c r="G187" s="109"/>
      <c r="P187" s="96"/>
      <c r="Q187" s="96"/>
      <c r="R187" s="96"/>
      <c r="S187" s="40"/>
    </row>
    <row r="188" spans="7:19" ht="15.75" customHeight="1" x14ac:dyDescent="0.2">
      <c r="G188" s="109"/>
      <c r="P188" s="96"/>
      <c r="Q188" s="96"/>
      <c r="R188" s="96"/>
      <c r="S188" s="40"/>
    </row>
    <row r="189" spans="7:19" ht="15.75" customHeight="1" x14ac:dyDescent="0.2">
      <c r="G189" s="109"/>
      <c r="P189" s="96"/>
      <c r="Q189" s="96"/>
      <c r="R189" s="96"/>
      <c r="S189" s="40"/>
    </row>
    <row r="190" spans="7:19" ht="15.75" customHeight="1" x14ac:dyDescent="0.2">
      <c r="G190" s="109"/>
      <c r="P190" s="96"/>
      <c r="Q190" s="96"/>
      <c r="R190" s="96"/>
      <c r="S190" s="40"/>
    </row>
    <row r="191" spans="7:19" ht="15.75" customHeight="1" x14ac:dyDescent="0.2">
      <c r="G191" s="109"/>
      <c r="P191" s="96"/>
      <c r="Q191" s="96"/>
      <c r="R191" s="96"/>
      <c r="S191" s="40"/>
    </row>
    <row r="192" spans="7:19" ht="15.75" customHeight="1" x14ac:dyDescent="0.2">
      <c r="G192" s="109"/>
      <c r="P192" s="96"/>
      <c r="Q192" s="96"/>
      <c r="R192" s="96"/>
      <c r="S192" s="40"/>
    </row>
    <row r="193" spans="7:19" ht="15.75" customHeight="1" x14ac:dyDescent="0.2">
      <c r="G193" s="109"/>
      <c r="P193" s="96"/>
      <c r="Q193" s="96"/>
      <c r="R193" s="96"/>
      <c r="S193" s="40"/>
    </row>
    <row r="194" spans="7:19" ht="15.75" customHeight="1" x14ac:dyDescent="0.2">
      <c r="G194" s="109"/>
      <c r="P194" s="96"/>
      <c r="Q194" s="96"/>
      <c r="R194" s="96"/>
      <c r="S194" s="40"/>
    </row>
    <row r="195" spans="7:19" ht="15.75" customHeight="1" x14ac:dyDescent="0.2">
      <c r="G195" s="109"/>
      <c r="P195" s="96"/>
      <c r="Q195" s="96"/>
      <c r="R195" s="96"/>
      <c r="S195" s="40"/>
    </row>
    <row r="196" spans="7:19" ht="15.75" customHeight="1" x14ac:dyDescent="0.2">
      <c r="G196" s="109"/>
      <c r="P196" s="96"/>
      <c r="Q196" s="96"/>
      <c r="R196" s="96"/>
      <c r="S196" s="40"/>
    </row>
    <row r="197" spans="7:19" ht="15.75" customHeight="1" x14ac:dyDescent="0.2">
      <c r="G197" s="109"/>
      <c r="P197" s="96"/>
      <c r="Q197" s="96"/>
      <c r="R197" s="96"/>
      <c r="S197" s="40"/>
    </row>
    <row r="198" spans="7:19" ht="15.75" customHeight="1" x14ac:dyDescent="0.2">
      <c r="G198" s="109"/>
      <c r="P198" s="96"/>
      <c r="Q198" s="96"/>
      <c r="R198" s="96"/>
      <c r="S198" s="40"/>
    </row>
    <row r="199" spans="7:19" ht="15.75" customHeight="1" x14ac:dyDescent="0.2">
      <c r="G199" s="109"/>
      <c r="P199" s="96"/>
      <c r="Q199" s="96"/>
      <c r="R199" s="96"/>
      <c r="S199" s="40"/>
    </row>
    <row r="200" spans="7:19" ht="15.75" customHeight="1" x14ac:dyDescent="0.2">
      <c r="G200" s="109"/>
      <c r="P200" s="96"/>
      <c r="Q200" s="96"/>
      <c r="R200" s="96"/>
      <c r="S200" s="40"/>
    </row>
    <row r="201" spans="7:19" ht="15.75" customHeight="1" x14ac:dyDescent="0.2">
      <c r="G201" s="109"/>
      <c r="P201" s="96"/>
      <c r="Q201" s="96"/>
      <c r="R201" s="96"/>
      <c r="S201" s="40"/>
    </row>
    <row r="202" spans="7:19" ht="15.75" customHeight="1" x14ac:dyDescent="0.2">
      <c r="G202" s="109"/>
      <c r="P202" s="96"/>
      <c r="Q202" s="96"/>
      <c r="R202" s="96"/>
      <c r="S202" s="40"/>
    </row>
    <row r="203" spans="7:19" ht="15.75" customHeight="1" x14ac:dyDescent="0.2">
      <c r="G203" s="109"/>
      <c r="P203" s="96"/>
      <c r="Q203" s="96"/>
      <c r="R203" s="96"/>
      <c r="S203" s="40"/>
    </row>
    <row r="204" spans="7:19" ht="15.75" customHeight="1" x14ac:dyDescent="0.2">
      <c r="G204" s="109"/>
      <c r="P204" s="96"/>
      <c r="Q204" s="96"/>
      <c r="R204" s="96"/>
      <c r="S204" s="40"/>
    </row>
    <row r="205" spans="7:19" ht="15.75" customHeight="1" x14ac:dyDescent="0.2">
      <c r="G205" s="109"/>
      <c r="P205" s="96"/>
      <c r="Q205" s="96"/>
      <c r="R205" s="96"/>
      <c r="S205" s="40"/>
    </row>
    <row r="206" spans="7:19" ht="15.75" customHeight="1" x14ac:dyDescent="0.2">
      <c r="G206" s="109"/>
      <c r="P206" s="96"/>
      <c r="Q206" s="96"/>
      <c r="R206" s="96"/>
      <c r="S206" s="40"/>
    </row>
    <row r="207" spans="7:19" ht="15.75" customHeight="1" x14ac:dyDescent="0.2">
      <c r="G207" s="109"/>
      <c r="P207" s="96"/>
      <c r="Q207" s="96"/>
      <c r="R207" s="96"/>
      <c r="S207" s="40"/>
    </row>
    <row r="208" spans="7:19" ht="15.75" customHeight="1" x14ac:dyDescent="0.2">
      <c r="G208" s="109"/>
      <c r="P208" s="96"/>
      <c r="Q208" s="96"/>
      <c r="R208" s="96"/>
      <c r="S208" s="40"/>
    </row>
    <row r="209" spans="7:19" ht="15.75" customHeight="1" x14ac:dyDescent="0.2">
      <c r="G209" s="109"/>
      <c r="P209" s="96"/>
      <c r="Q209" s="96"/>
      <c r="R209" s="96"/>
      <c r="S209" s="40"/>
    </row>
    <row r="210" spans="7:19" ht="15.75" customHeight="1" x14ac:dyDescent="0.2">
      <c r="G210" s="109"/>
      <c r="P210" s="96"/>
      <c r="Q210" s="96"/>
      <c r="R210" s="96"/>
      <c r="S210" s="40"/>
    </row>
    <row r="211" spans="7:19" ht="15.75" customHeight="1" x14ac:dyDescent="0.2">
      <c r="G211" s="109"/>
      <c r="P211" s="96"/>
      <c r="Q211" s="96"/>
      <c r="R211" s="96"/>
      <c r="S211" s="40"/>
    </row>
    <row r="212" spans="7:19" ht="15.75" customHeight="1" x14ac:dyDescent="0.2">
      <c r="G212" s="109"/>
      <c r="P212" s="96"/>
      <c r="Q212" s="96"/>
      <c r="R212" s="96"/>
      <c r="S212" s="40"/>
    </row>
    <row r="213" spans="7:19" ht="15.75" customHeight="1" x14ac:dyDescent="0.2">
      <c r="G213" s="109"/>
      <c r="P213" s="96"/>
      <c r="Q213" s="96"/>
      <c r="R213" s="96"/>
      <c r="S213" s="40"/>
    </row>
    <row r="214" spans="7:19" ht="15.75" customHeight="1" x14ac:dyDescent="0.2">
      <c r="G214" s="109"/>
      <c r="P214" s="96"/>
      <c r="Q214" s="96"/>
      <c r="R214" s="96"/>
      <c r="S214" s="40"/>
    </row>
    <row r="215" spans="7:19" ht="15.75" customHeight="1" x14ac:dyDescent="0.2">
      <c r="G215" s="109"/>
      <c r="P215" s="96"/>
      <c r="Q215" s="96"/>
      <c r="R215" s="96"/>
      <c r="S215" s="40"/>
    </row>
    <row r="216" spans="7:19" ht="15.75" customHeight="1" x14ac:dyDescent="0.2">
      <c r="G216" s="109"/>
      <c r="P216" s="96"/>
      <c r="Q216" s="96"/>
      <c r="R216" s="96"/>
      <c r="S216" s="40"/>
    </row>
    <row r="217" spans="7:19" ht="15.75" customHeight="1" x14ac:dyDescent="0.2">
      <c r="G217" s="109"/>
      <c r="P217" s="96"/>
      <c r="Q217" s="96"/>
      <c r="R217" s="96"/>
      <c r="S217" s="40"/>
    </row>
    <row r="218" spans="7:19" ht="15.75" customHeight="1" x14ac:dyDescent="0.2">
      <c r="G218" s="109"/>
      <c r="P218" s="96"/>
      <c r="Q218" s="96"/>
      <c r="R218" s="96"/>
      <c r="S218" s="40"/>
    </row>
    <row r="219" spans="7:19" ht="15.75" customHeight="1" x14ac:dyDescent="0.2">
      <c r="G219" s="109"/>
      <c r="P219" s="96"/>
      <c r="Q219" s="96"/>
      <c r="R219" s="96"/>
      <c r="S219" s="40"/>
    </row>
    <row r="220" spans="7:19" ht="15.75" customHeight="1" x14ac:dyDescent="0.2">
      <c r="G220" s="109"/>
      <c r="P220" s="96"/>
      <c r="Q220" s="96"/>
      <c r="R220" s="96"/>
      <c r="S220" s="40"/>
    </row>
    <row r="221" spans="7:19" ht="15.75" customHeight="1" x14ac:dyDescent="0.2">
      <c r="G221" s="109"/>
      <c r="P221" s="96"/>
      <c r="Q221" s="96"/>
      <c r="R221" s="96"/>
      <c r="S221" s="40"/>
    </row>
    <row r="222" spans="7:19" ht="15.75" customHeight="1" x14ac:dyDescent="0.2">
      <c r="G222" s="109"/>
      <c r="P222" s="96"/>
      <c r="Q222" s="96"/>
      <c r="R222" s="96"/>
      <c r="S222" s="40"/>
    </row>
    <row r="223" spans="7:19" ht="15.75" customHeight="1" x14ac:dyDescent="0.2">
      <c r="G223" s="109"/>
      <c r="P223" s="96"/>
      <c r="Q223" s="96"/>
      <c r="R223" s="96"/>
      <c r="S223" s="40"/>
    </row>
    <row r="224" spans="7:19" ht="15.75" customHeight="1" x14ac:dyDescent="0.2">
      <c r="G224" s="109"/>
      <c r="P224" s="96"/>
      <c r="Q224" s="96"/>
      <c r="R224" s="96"/>
      <c r="S224" s="40"/>
    </row>
    <row r="225" spans="7:19" ht="15.75" customHeight="1" x14ac:dyDescent="0.2">
      <c r="G225" s="109"/>
      <c r="P225" s="96"/>
      <c r="Q225" s="96"/>
      <c r="R225" s="96"/>
      <c r="S225" s="40"/>
    </row>
    <row r="226" spans="7:19" ht="15.75" customHeight="1" x14ac:dyDescent="0.2">
      <c r="G226" s="109"/>
      <c r="P226" s="96"/>
      <c r="Q226" s="96"/>
      <c r="R226" s="96"/>
      <c r="S226" s="40"/>
    </row>
    <row r="227" spans="7:19" ht="15.75" customHeight="1" x14ac:dyDescent="0.2">
      <c r="G227" s="109"/>
      <c r="P227" s="96"/>
      <c r="Q227" s="96"/>
      <c r="R227" s="96"/>
      <c r="S227" s="40"/>
    </row>
    <row r="228" spans="7:19" ht="15.75" customHeight="1" x14ac:dyDescent="0.2">
      <c r="G228" s="109"/>
      <c r="P228" s="96"/>
      <c r="Q228" s="96"/>
      <c r="R228" s="96"/>
      <c r="S228" s="40"/>
    </row>
    <row r="229" spans="7:19" ht="15.75" customHeight="1" x14ac:dyDescent="0.2">
      <c r="G229" s="109"/>
      <c r="P229" s="96"/>
      <c r="Q229" s="96"/>
      <c r="R229" s="96"/>
      <c r="S229" s="40"/>
    </row>
    <row r="230" spans="7:19" ht="15.75" customHeight="1" x14ac:dyDescent="0.2">
      <c r="G230" s="109"/>
      <c r="P230" s="96"/>
      <c r="Q230" s="96"/>
      <c r="R230" s="96"/>
      <c r="S230" s="40"/>
    </row>
    <row r="231" spans="7:19" ht="15.75" customHeight="1" x14ac:dyDescent="0.2">
      <c r="G231" s="109"/>
      <c r="P231" s="96"/>
      <c r="Q231" s="96"/>
      <c r="R231" s="96"/>
      <c r="S231" s="40"/>
    </row>
    <row r="232" spans="7:19" ht="15.75" customHeight="1" x14ac:dyDescent="0.2">
      <c r="G232" s="109"/>
      <c r="P232" s="96"/>
      <c r="Q232" s="96"/>
      <c r="R232" s="96"/>
      <c r="S232" s="40"/>
    </row>
    <row r="233" spans="7:19" ht="15.75" customHeight="1" x14ac:dyDescent="0.2">
      <c r="G233" s="109"/>
      <c r="P233" s="96"/>
      <c r="Q233" s="96"/>
      <c r="R233" s="96"/>
      <c r="S233" s="40"/>
    </row>
    <row r="234" spans="7:19" ht="15.75" customHeight="1" x14ac:dyDescent="0.2">
      <c r="G234" s="109"/>
      <c r="P234" s="96"/>
      <c r="Q234" s="96"/>
      <c r="R234" s="96"/>
      <c r="S234" s="40"/>
    </row>
    <row r="235" spans="7:19" ht="15.75" customHeight="1" x14ac:dyDescent="0.2">
      <c r="G235" s="109"/>
      <c r="P235" s="96"/>
      <c r="Q235" s="96"/>
      <c r="R235" s="96"/>
      <c r="S235" s="40"/>
    </row>
    <row r="236" spans="7:19" ht="15.75" customHeight="1" x14ac:dyDescent="0.2">
      <c r="G236" s="109"/>
      <c r="P236" s="96"/>
      <c r="Q236" s="96"/>
      <c r="R236" s="96"/>
      <c r="S236" s="40"/>
    </row>
    <row r="237" spans="7:19" ht="15.75" customHeight="1" x14ac:dyDescent="0.2">
      <c r="G237" s="109"/>
      <c r="P237" s="96"/>
      <c r="Q237" s="96"/>
      <c r="R237" s="96"/>
      <c r="S237" s="40"/>
    </row>
    <row r="238" spans="7:19" ht="15.75" customHeight="1" x14ac:dyDescent="0.2">
      <c r="G238" s="109"/>
      <c r="P238" s="96"/>
      <c r="Q238" s="96"/>
      <c r="R238" s="96"/>
      <c r="S238" s="40"/>
    </row>
    <row r="239" spans="7:19" ht="15.75" customHeight="1" x14ac:dyDescent="0.2">
      <c r="G239" s="109"/>
      <c r="P239" s="96"/>
      <c r="Q239" s="96"/>
      <c r="R239" s="96"/>
      <c r="S239" s="40"/>
    </row>
    <row r="240" spans="7:19" ht="15.75" customHeight="1" x14ac:dyDescent="0.2">
      <c r="G240" s="109"/>
      <c r="P240" s="96"/>
      <c r="Q240" s="96"/>
      <c r="R240" s="96"/>
      <c r="S240" s="40"/>
    </row>
    <row r="241" spans="7:19" ht="15.75" customHeight="1" x14ac:dyDescent="0.2">
      <c r="G241" s="109"/>
      <c r="P241" s="96"/>
      <c r="Q241" s="96"/>
      <c r="R241" s="96"/>
      <c r="S241" s="40"/>
    </row>
    <row r="242" spans="7:19" ht="15.75" customHeight="1" x14ac:dyDescent="0.2">
      <c r="G242" s="109"/>
      <c r="P242" s="96"/>
      <c r="Q242" s="96"/>
      <c r="R242" s="96"/>
      <c r="S242" s="40"/>
    </row>
    <row r="243" spans="7:19" ht="15.75" customHeight="1" x14ac:dyDescent="0.2">
      <c r="G243" s="109"/>
      <c r="P243" s="96"/>
      <c r="Q243" s="96"/>
      <c r="R243" s="96"/>
      <c r="S243" s="40"/>
    </row>
    <row r="244" spans="7:19" ht="15.75" customHeight="1" x14ac:dyDescent="0.2">
      <c r="G244" s="109"/>
      <c r="P244" s="96"/>
      <c r="Q244" s="96"/>
      <c r="R244" s="96"/>
      <c r="S244" s="40"/>
    </row>
    <row r="245" spans="7:19" ht="15.75" customHeight="1" x14ac:dyDescent="0.2">
      <c r="G245" s="109"/>
      <c r="P245" s="96"/>
      <c r="Q245" s="96"/>
      <c r="R245" s="96"/>
      <c r="S245" s="40"/>
    </row>
    <row r="246" spans="7:19" ht="15.75" customHeight="1" x14ac:dyDescent="0.2">
      <c r="G246" s="109"/>
      <c r="P246" s="96"/>
      <c r="Q246" s="96"/>
      <c r="R246" s="96"/>
      <c r="S246" s="40"/>
    </row>
    <row r="247" spans="7:19" ht="15.75" customHeight="1" x14ac:dyDescent="0.2">
      <c r="G247" s="109"/>
      <c r="P247" s="96"/>
      <c r="Q247" s="96"/>
      <c r="R247" s="96"/>
      <c r="S247" s="40"/>
    </row>
    <row r="248" spans="7:19" ht="15.75" customHeight="1" x14ac:dyDescent="0.2">
      <c r="G248" s="109"/>
      <c r="P248" s="96"/>
      <c r="Q248" s="96"/>
      <c r="R248" s="96"/>
      <c r="S248" s="40"/>
    </row>
    <row r="249" spans="7:19" ht="15.75" customHeight="1" x14ac:dyDescent="0.2">
      <c r="G249" s="109"/>
      <c r="P249" s="96"/>
      <c r="Q249" s="96"/>
      <c r="R249" s="96"/>
      <c r="S249" s="40"/>
    </row>
    <row r="250" spans="7:19" ht="15.75" customHeight="1" x14ac:dyDescent="0.2">
      <c r="G250" s="109"/>
      <c r="P250" s="96"/>
      <c r="Q250" s="96"/>
      <c r="R250" s="96"/>
      <c r="S250" s="40"/>
    </row>
    <row r="251" spans="7:19" ht="15.75" customHeight="1" x14ac:dyDescent="0.2">
      <c r="G251" s="109"/>
      <c r="P251" s="96"/>
      <c r="Q251" s="96"/>
      <c r="R251" s="96"/>
      <c r="S251" s="40"/>
    </row>
    <row r="252" spans="7:19" ht="15.75" customHeight="1" x14ac:dyDescent="0.2">
      <c r="G252" s="109"/>
      <c r="P252" s="96"/>
      <c r="Q252" s="96"/>
      <c r="R252" s="96"/>
      <c r="S252" s="40"/>
    </row>
    <row r="253" spans="7:19" ht="15.75" customHeight="1" x14ac:dyDescent="0.2">
      <c r="G253" s="109"/>
      <c r="P253" s="96"/>
      <c r="Q253" s="96"/>
      <c r="R253" s="96"/>
      <c r="S253" s="40"/>
    </row>
    <row r="254" spans="7:19" ht="15.75" customHeight="1" x14ac:dyDescent="0.2">
      <c r="G254" s="109"/>
      <c r="P254" s="96"/>
      <c r="Q254" s="96"/>
      <c r="R254" s="96"/>
      <c r="S254" s="40"/>
    </row>
    <row r="255" spans="7:19" ht="15.75" customHeight="1" x14ac:dyDescent="0.2">
      <c r="G255" s="109"/>
      <c r="P255" s="96"/>
      <c r="Q255" s="96"/>
      <c r="R255" s="96"/>
      <c r="S255" s="40"/>
    </row>
    <row r="256" spans="7:19" ht="15.75" customHeight="1" x14ac:dyDescent="0.2">
      <c r="G256" s="109"/>
      <c r="P256" s="96"/>
      <c r="Q256" s="96"/>
      <c r="R256" s="96"/>
      <c r="S256" s="40"/>
    </row>
    <row r="257" spans="7:19" ht="15.75" customHeight="1" x14ac:dyDescent="0.2">
      <c r="G257" s="109"/>
      <c r="P257" s="96"/>
      <c r="Q257" s="96"/>
      <c r="R257" s="96"/>
      <c r="S257" s="40"/>
    </row>
    <row r="258" spans="7:19" ht="15.75" customHeight="1" x14ac:dyDescent="0.2">
      <c r="G258" s="109"/>
      <c r="P258" s="96"/>
      <c r="Q258" s="96"/>
      <c r="R258" s="96"/>
      <c r="S258" s="40"/>
    </row>
    <row r="259" spans="7:19" ht="15.75" customHeight="1" x14ac:dyDescent="0.2">
      <c r="G259" s="109"/>
      <c r="P259" s="96"/>
      <c r="Q259" s="96"/>
      <c r="R259" s="96"/>
      <c r="S259" s="40"/>
    </row>
    <row r="260" spans="7:19" ht="15.75" customHeight="1" x14ac:dyDescent="0.2">
      <c r="G260" s="109"/>
      <c r="P260" s="96"/>
      <c r="Q260" s="96"/>
      <c r="R260" s="96"/>
      <c r="S260" s="40"/>
    </row>
    <row r="261" spans="7:19" ht="15.75" customHeight="1" x14ac:dyDescent="0.2">
      <c r="G261" s="109"/>
      <c r="P261" s="96"/>
      <c r="Q261" s="96"/>
      <c r="R261" s="96"/>
      <c r="S261" s="40"/>
    </row>
    <row r="262" spans="7:19" ht="15.75" customHeight="1" x14ac:dyDescent="0.2">
      <c r="G262" s="109"/>
      <c r="P262" s="96"/>
      <c r="Q262" s="96"/>
      <c r="R262" s="96"/>
      <c r="S262" s="40"/>
    </row>
    <row r="263" spans="7:19" ht="15.75" customHeight="1" x14ac:dyDescent="0.2">
      <c r="G263" s="109"/>
      <c r="P263" s="96"/>
      <c r="Q263" s="96"/>
      <c r="R263" s="96"/>
      <c r="S263" s="40"/>
    </row>
    <row r="264" spans="7:19" ht="15.75" customHeight="1" x14ac:dyDescent="0.2">
      <c r="G264" s="109"/>
      <c r="P264" s="96"/>
      <c r="Q264" s="96"/>
      <c r="R264" s="96"/>
      <c r="S264" s="40"/>
    </row>
    <row r="265" spans="7:19" ht="15.75" customHeight="1" x14ac:dyDescent="0.2">
      <c r="G265" s="109"/>
      <c r="P265" s="96"/>
      <c r="Q265" s="96"/>
      <c r="R265" s="96"/>
      <c r="S265" s="40"/>
    </row>
    <row r="266" spans="7:19" ht="15.75" customHeight="1" x14ac:dyDescent="0.2">
      <c r="G266" s="109"/>
      <c r="P266" s="96"/>
      <c r="Q266" s="96"/>
      <c r="R266" s="96"/>
      <c r="S266" s="40"/>
    </row>
    <row r="267" spans="7:19" ht="15.75" customHeight="1" x14ac:dyDescent="0.2">
      <c r="G267" s="109"/>
      <c r="P267" s="96"/>
      <c r="Q267" s="96"/>
      <c r="R267" s="96"/>
      <c r="S267" s="40"/>
    </row>
    <row r="268" spans="7:19" ht="15.75" customHeight="1" x14ac:dyDescent="0.2">
      <c r="G268" s="109"/>
      <c r="P268" s="96"/>
      <c r="Q268" s="96"/>
      <c r="R268" s="96"/>
      <c r="S268" s="40"/>
    </row>
    <row r="269" spans="7:19" ht="15.75" customHeight="1" x14ac:dyDescent="0.2">
      <c r="G269" s="109"/>
      <c r="P269" s="96"/>
      <c r="Q269" s="96"/>
      <c r="R269" s="96"/>
      <c r="S269" s="40"/>
    </row>
    <row r="270" spans="7:19" ht="15.75" customHeight="1" x14ac:dyDescent="0.2">
      <c r="G270" s="109"/>
      <c r="P270" s="96"/>
      <c r="Q270" s="96"/>
      <c r="R270" s="96"/>
      <c r="S270" s="40"/>
    </row>
    <row r="271" spans="7:19" ht="15.75" customHeight="1" x14ac:dyDescent="0.2">
      <c r="G271" s="109"/>
      <c r="P271" s="96"/>
      <c r="Q271" s="96"/>
      <c r="R271" s="96"/>
      <c r="S271" s="40"/>
    </row>
    <row r="272" spans="7:19" ht="15.75" customHeight="1" x14ac:dyDescent="0.2">
      <c r="G272" s="109"/>
      <c r="P272" s="96"/>
      <c r="Q272" s="96"/>
      <c r="R272" s="96"/>
      <c r="S272" s="40"/>
    </row>
    <row r="273" spans="7:19" ht="15.75" customHeight="1" x14ac:dyDescent="0.2">
      <c r="G273" s="109"/>
      <c r="P273" s="96"/>
      <c r="Q273" s="96"/>
      <c r="R273" s="96"/>
      <c r="S273" s="40"/>
    </row>
    <row r="274" spans="7:19" ht="15.75" customHeight="1" x14ac:dyDescent="0.2">
      <c r="G274" s="109"/>
      <c r="P274" s="96"/>
      <c r="Q274" s="96"/>
      <c r="R274" s="96"/>
      <c r="S274" s="40"/>
    </row>
    <row r="275" spans="7:19" ht="15.75" customHeight="1" x14ac:dyDescent="0.2">
      <c r="G275" s="109"/>
      <c r="P275" s="96"/>
      <c r="Q275" s="96"/>
      <c r="R275" s="96"/>
      <c r="S275" s="40"/>
    </row>
    <row r="276" spans="7:19" ht="15.75" customHeight="1" x14ac:dyDescent="0.2">
      <c r="G276" s="109"/>
      <c r="P276" s="96"/>
      <c r="Q276" s="96"/>
      <c r="R276" s="96"/>
      <c r="S276" s="40"/>
    </row>
    <row r="277" spans="7:19" ht="15.75" customHeight="1" x14ac:dyDescent="0.2">
      <c r="G277" s="109"/>
      <c r="P277" s="96"/>
      <c r="Q277" s="96"/>
      <c r="R277" s="96"/>
      <c r="S277" s="40"/>
    </row>
    <row r="278" spans="7:19" ht="15.75" customHeight="1" x14ac:dyDescent="0.2">
      <c r="G278" s="109"/>
      <c r="P278" s="96"/>
      <c r="Q278" s="96"/>
      <c r="R278" s="96"/>
      <c r="S278" s="40"/>
    </row>
    <row r="279" spans="7:19" ht="15.75" customHeight="1" x14ac:dyDescent="0.2">
      <c r="G279" s="109"/>
      <c r="P279" s="96"/>
      <c r="Q279" s="96"/>
      <c r="R279" s="96"/>
      <c r="S279" s="40"/>
    </row>
    <row r="280" spans="7:19" ht="15.75" customHeight="1" x14ac:dyDescent="0.2">
      <c r="G280" s="109"/>
      <c r="P280" s="96"/>
      <c r="Q280" s="96"/>
      <c r="R280" s="96"/>
      <c r="S280" s="40"/>
    </row>
    <row r="281" spans="7:19" ht="15.75" customHeight="1" x14ac:dyDescent="0.2">
      <c r="G281" s="109"/>
      <c r="P281" s="96"/>
      <c r="Q281" s="96"/>
      <c r="R281" s="96"/>
      <c r="S281" s="40"/>
    </row>
    <row r="282" spans="7:19" ht="15.75" customHeight="1" x14ac:dyDescent="0.2">
      <c r="G282" s="109"/>
      <c r="P282" s="96"/>
      <c r="Q282" s="96"/>
      <c r="R282" s="96"/>
      <c r="S282" s="40"/>
    </row>
    <row r="283" spans="7:19" ht="15.75" customHeight="1" x14ac:dyDescent="0.2">
      <c r="G283" s="109"/>
      <c r="P283" s="96"/>
      <c r="Q283" s="96"/>
      <c r="R283" s="96"/>
      <c r="S283" s="40"/>
    </row>
    <row r="284" spans="7:19" ht="15.75" customHeight="1" x14ac:dyDescent="0.2">
      <c r="G284" s="109"/>
      <c r="P284" s="96"/>
      <c r="Q284" s="96"/>
      <c r="R284" s="96"/>
      <c r="S284" s="40"/>
    </row>
    <row r="285" spans="7:19" ht="15.75" customHeight="1" x14ac:dyDescent="0.2">
      <c r="G285" s="109"/>
      <c r="P285" s="96"/>
      <c r="Q285" s="96"/>
      <c r="R285" s="96"/>
      <c r="S285" s="40"/>
    </row>
    <row r="286" spans="7:19" ht="15.75" customHeight="1" x14ac:dyDescent="0.2">
      <c r="G286" s="109"/>
      <c r="P286" s="96"/>
      <c r="Q286" s="96"/>
      <c r="R286" s="96"/>
      <c r="S286" s="40"/>
    </row>
    <row r="287" spans="7:19" ht="15.75" customHeight="1" x14ac:dyDescent="0.2">
      <c r="G287" s="109"/>
      <c r="P287" s="96"/>
      <c r="Q287" s="96"/>
      <c r="R287" s="96"/>
      <c r="S287" s="40"/>
    </row>
    <row r="288" spans="7:19" ht="15.75" customHeight="1" x14ac:dyDescent="0.2">
      <c r="G288" s="109"/>
      <c r="P288" s="96"/>
      <c r="Q288" s="96"/>
      <c r="R288" s="96"/>
      <c r="S288" s="40"/>
    </row>
    <row r="289" spans="7:19" ht="15.75" customHeight="1" x14ac:dyDescent="0.2">
      <c r="G289" s="109"/>
      <c r="P289" s="96"/>
      <c r="Q289" s="96"/>
      <c r="R289" s="96"/>
      <c r="S289" s="40"/>
    </row>
    <row r="290" spans="7:19" ht="15.75" customHeight="1" x14ac:dyDescent="0.2">
      <c r="G290" s="109"/>
      <c r="P290" s="96"/>
      <c r="Q290" s="96"/>
      <c r="R290" s="96"/>
      <c r="S290" s="40"/>
    </row>
    <row r="291" spans="7:19" ht="15.75" customHeight="1" x14ac:dyDescent="0.2">
      <c r="G291" s="109"/>
      <c r="P291" s="96"/>
      <c r="Q291" s="96"/>
      <c r="R291" s="96"/>
      <c r="S291" s="40"/>
    </row>
    <row r="292" spans="7:19" ht="15.75" customHeight="1" x14ac:dyDescent="0.2">
      <c r="G292" s="109"/>
      <c r="P292" s="96"/>
      <c r="Q292" s="96"/>
      <c r="R292" s="96"/>
      <c r="S292" s="40"/>
    </row>
    <row r="293" spans="7:19" ht="15.75" customHeight="1" x14ac:dyDescent="0.2">
      <c r="G293" s="109"/>
      <c r="P293" s="96"/>
      <c r="Q293" s="96"/>
      <c r="R293" s="96"/>
      <c r="S293" s="40"/>
    </row>
    <row r="294" spans="7:19" ht="15.75" customHeight="1" x14ac:dyDescent="0.2">
      <c r="G294" s="109"/>
      <c r="P294" s="96"/>
      <c r="Q294" s="96"/>
      <c r="R294" s="96"/>
      <c r="S294" s="40"/>
    </row>
    <row r="295" spans="7:19" ht="15.75" customHeight="1" x14ac:dyDescent="0.2">
      <c r="G295" s="109"/>
      <c r="P295" s="96"/>
      <c r="Q295" s="96"/>
      <c r="R295" s="96"/>
      <c r="S295" s="40"/>
    </row>
    <row r="296" spans="7:19" ht="15.75" customHeight="1" x14ac:dyDescent="0.2">
      <c r="G296" s="109"/>
      <c r="P296" s="96"/>
      <c r="Q296" s="96"/>
      <c r="R296" s="96"/>
      <c r="S296" s="40"/>
    </row>
    <row r="297" spans="7:19" ht="15.75" customHeight="1" x14ac:dyDescent="0.2">
      <c r="G297" s="109"/>
      <c r="P297" s="96"/>
      <c r="Q297" s="96"/>
      <c r="R297" s="96"/>
      <c r="S297" s="40"/>
    </row>
    <row r="298" spans="7:19" ht="15.75" customHeight="1" x14ac:dyDescent="0.2">
      <c r="G298" s="109"/>
      <c r="P298" s="96"/>
      <c r="Q298" s="96"/>
      <c r="R298" s="96"/>
      <c r="S298" s="40"/>
    </row>
    <row r="299" spans="7:19" ht="15.75" customHeight="1" x14ac:dyDescent="0.2">
      <c r="G299" s="109"/>
      <c r="P299" s="96"/>
      <c r="Q299" s="96"/>
      <c r="R299" s="96"/>
      <c r="S299" s="40"/>
    </row>
    <row r="300" spans="7:19" ht="15.75" customHeight="1" x14ac:dyDescent="0.2">
      <c r="G300" s="109"/>
      <c r="P300" s="96"/>
      <c r="Q300" s="96"/>
      <c r="R300" s="96"/>
      <c r="S300" s="40"/>
    </row>
    <row r="301" spans="7:19" ht="15.75" customHeight="1" x14ac:dyDescent="0.2">
      <c r="G301" s="109"/>
      <c r="P301" s="96"/>
      <c r="Q301" s="96"/>
      <c r="R301" s="96"/>
      <c r="S301" s="40"/>
    </row>
    <row r="302" spans="7:19" ht="15.75" customHeight="1" x14ac:dyDescent="0.2">
      <c r="G302" s="109"/>
      <c r="P302" s="96"/>
      <c r="Q302" s="96"/>
      <c r="R302" s="96"/>
      <c r="S302" s="40"/>
    </row>
    <row r="303" spans="7:19" ht="15.75" customHeight="1" x14ac:dyDescent="0.2">
      <c r="G303" s="109"/>
      <c r="P303" s="96"/>
      <c r="Q303" s="96"/>
      <c r="R303" s="96"/>
      <c r="S303" s="40"/>
    </row>
    <row r="304" spans="7:19" ht="15.75" customHeight="1" x14ac:dyDescent="0.2">
      <c r="G304" s="109"/>
      <c r="P304" s="96"/>
      <c r="Q304" s="96"/>
      <c r="R304" s="96"/>
      <c r="S304" s="40"/>
    </row>
    <row r="305" spans="7:19" ht="15.75" customHeight="1" x14ac:dyDescent="0.2">
      <c r="G305" s="109"/>
      <c r="P305" s="96"/>
      <c r="Q305" s="96"/>
      <c r="R305" s="96"/>
      <c r="S305" s="40"/>
    </row>
    <row r="306" spans="7:19" ht="15.75" customHeight="1" x14ac:dyDescent="0.2">
      <c r="G306" s="109"/>
      <c r="P306" s="96"/>
      <c r="Q306" s="96"/>
      <c r="R306" s="96"/>
      <c r="S306" s="40"/>
    </row>
    <row r="307" spans="7:19" ht="15.75" customHeight="1" x14ac:dyDescent="0.2">
      <c r="G307" s="109"/>
      <c r="P307" s="96"/>
      <c r="Q307" s="96"/>
      <c r="R307" s="96"/>
      <c r="S307" s="40"/>
    </row>
    <row r="308" spans="7:19" ht="15.75" customHeight="1" x14ac:dyDescent="0.2">
      <c r="G308" s="109"/>
      <c r="P308" s="96"/>
      <c r="Q308" s="96"/>
      <c r="R308" s="96"/>
      <c r="S308" s="40"/>
    </row>
    <row r="309" spans="7:19" ht="15.75" customHeight="1" x14ac:dyDescent="0.2">
      <c r="G309" s="109"/>
      <c r="P309" s="96"/>
      <c r="Q309" s="96"/>
      <c r="R309" s="96"/>
      <c r="S309" s="40"/>
    </row>
    <row r="310" spans="7:19" ht="15.75" customHeight="1" x14ac:dyDescent="0.2">
      <c r="G310" s="109"/>
      <c r="P310" s="96"/>
      <c r="Q310" s="96"/>
      <c r="R310" s="96"/>
      <c r="S310" s="40"/>
    </row>
    <row r="311" spans="7:19" ht="15.75" customHeight="1" x14ac:dyDescent="0.2">
      <c r="G311" s="109"/>
      <c r="P311" s="96"/>
      <c r="Q311" s="96"/>
      <c r="R311" s="96"/>
      <c r="S311" s="40"/>
    </row>
    <row r="312" spans="7:19" ht="15.75" customHeight="1" x14ac:dyDescent="0.2">
      <c r="G312" s="109"/>
      <c r="P312" s="96"/>
      <c r="Q312" s="96"/>
      <c r="R312" s="96"/>
      <c r="S312" s="40"/>
    </row>
    <row r="313" spans="7:19" ht="15.75" customHeight="1" x14ac:dyDescent="0.2">
      <c r="G313" s="109"/>
      <c r="P313" s="96"/>
      <c r="Q313" s="96"/>
      <c r="R313" s="96"/>
      <c r="S313" s="40"/>
    </row>
    <row r="314" spans="7:19" ht="15.75" customHeight="1" x14ac:dyDescent="0.2">
      <c r="G314" s="109"/>
      <c r="P314" s="96"/>
      <c r="Q314" s="96"/>
      <c r="R314" s="96"/>
      <c r="S314" s="40"/>
    </row>
    <row r="315" spans="7:19" ht="15.75" customHeight="1" x14ac:dyDescent="0.2">
      <c r="G315" s="109"/>
      <c r="P315" s="96"/>
      <c r="Q315" s="96"/>
      <c r="R315" s="96"/>
      <c r="S315" s="40"/>
    </row>
    <row r="316" spans="7:19" ht="15.75" customHeight="1" x14ac:dyDescent="0.2">
      <c r="G316" s="109"/>
      <c r="P316" s="96"/>
      <c r="Q316" s="96"/>
      <c r="R316" s="96"/>
      <c r="S316" s="40"/>
    </row>
    <row r="317" spans="7:19" ht="15.75" customHeight="1" x14ac:dyDescent="0.2">
      <c r="G317" s="109"/>
      <c r="P317" s="96"/>
      <c r="Q317" s="96"/>
      <c r="R317" s="96"/>
      <c r="S317" s="40"/>
    </row>
    <row r="318" spans="7:19" ht="15.75" customHeight="1" x14ac:dyDescent="0.2">
      <c r="G318" s="109"/>
      <c r="P318" s="96"/>
      <c r="Q318" s="96"/>
      <c r="R318" s="96"/>
      <c r="S318" s="40"/>
    </row>
    <row r="319" spans="7:19" ht="15.75" customHeight="1" x14ac:dyDescent="0.2">
      <c r="G319" s="109"/>
      <c r="P319" s="96"/>
      <c r="Q319" s="96"/>
      <c r="R319" s="96"/>
      <c r="S319" s="40"/>
    </row>
    <row r="320" spans="7:19" ht="15.75" customHeight="1" x14ac:dyDescent="0.2">
      <c r="G320" s="109"/>
      <c r="P320" s="96"/>
      <c r="Q320" s="96"/>
      <c r="R320" s="96"/>
      <c r="S320" s="40"/>
    </row>
    <row r="321" spans="7:19" ht="15.75" customHeight="1" x14ac:dyDescent="0.2">
      <c r="G321" s="109"/>
      <c r="P321" s="96"/>
      <c r="Q321" s="96"/>
      <c r="R321" s="96"/>
      <c r="S321" s="40"/>
    </row>
    <row r="322" spans="7:19" ht="15.75" customHeight="1" x14ac:dyDescent="0.2">
      <c r="G322" s="109"/>
      <c r="P322" s="96"/>
      <c r="Q322" s="96"/>
      <c r="R322" s="96"/>
      <c r="S322" s="40"/>
    </row>
    <row r="323" spans="7:19" ht="15.75" customHeight="1" x14ac:dyDescent="0.2">
      <c r="G323" s="109"/>
      <c r="P323" s="96"/>
      <c r="Q323" s="96"/>
      <c r="R323" s="96"/>
      <c r="S323" s="40"/>
    </row>
    <row r="324" spans="7:19" ht="15.75" customHeight="1" x14ac:dyDescent="0.2">
      <c r="G324" s="109"/>
      <c r="P324" s="96"/>
      <c r="Q324" s="96"/>
      <c r="R324" s="96"/>
      <c r="S324" s="40"/>
    </row>
    <row r="325" spans="7:19" ht="15.75" customHeight="1" x14ac:dyDescent="0.2">
      <c r="G325" s="109"/>
      <c r="P325" s="96"/>
      <c r="Q325" s="96"/>
      <c r="R325" s="96"/>
      <c r="S325" s="40"/>
    </row>
    <row r="326" spans="7:19" ht="15.75" customHeight="1" x14ac:dyDescent="0.2">
      <c r="G326" s="109"/>
      <c r="P326" s="96"/>
      <c r="Q326" s="96"/>
      <c r="R326" s="96"/>
      <c r="S326" s="40"/>
    </row>
    <row r="327" spans="7:19" ht="15.75" customHeight="1" x14ac:dyDescent="0.2">
      <c r="G327" s="109"/>
      <c r="P327" s="96"/>
      <c r="Q327" s="96"/>
      <c r="R327" s="96"/>
      <c r="S327" s="40"/>
    </row>
    <row r="328" spans="7:19" ht="15.75" customHeight="1" x14ac:dyDescent="0.2">
      <c r="G328" s="109"/>
      <c r="P328" s="96"/>
      <c r="Q328" s="96"/>
      <c r="R328" s="96"/>
      <c r="S328" s="40"/>
    </row>
    <row r="329" spans="7:19" ht="15.75" customHeight="1" x14ac:dyDescent="0.2">
      <c r="G329" s="109"/>
      <c r="P329" s="96"/>
      <c r="Q329" s="96"/>
      <c r="R329" s="96"/>
      <c r="S329" s="40"/>
    </row>
    <row r="330" spans="7:19" ht="15.75" customHeight="1" x14ac:dyDescent="0.2">
      <c r="G330" s="109"/>
      <c r="P330" s="96"/>
      <c r="Q330" s="96"/>
      <c r="R330" s="96"/>
      <c r="S330" s="40"/>
    </row>
    <row r="331" spans="7:19" ht="15.75" customHeight="1" x14ac:dyDescent="0.2">
      <c r="G331" s="109"/>
      <c r="P331" s="96"/>
      <c r="Q331" s="96"/>
      <c r="R331" s="96"/>
      <c r="S331" s="40"/>
    </row>
    <row r="332" spans="7:19" ht="15.75" customHeight="1" x14ac:dyDescent="0.2">
      <c r="G332" s="109"/>
      <c r="P332" s="96"/>
      <c r="Q332" s="96"/>
      <c r="R332" s="96"/>
      <c r="S332" s="40"/>
    </row>
    <row r="333" spans="7:19" ht="15.75" customHeight="1" x14ac:dyDescent="0.2">
      <c r="G333" s="109"/>
      <c r="P333" s="96"/>
      <c r="Q333" s="96"/>
      <c r="R333" s="96"/>
      <c r="S333" s="40"/>
    </row>
    <row r="334" spans="7:19" ht="15.75" customHeight="1" x14ac:dyDescent="0.2">
      <c r="G334" s="109"/>
      <c r="P334" s="96"/>
      <c r="Q334" s="96"/>
      <c r="R334" s="96"/>
      <c r="S334" s="40"/>
    </row>
    <row r="335" spans="7:19" ht="15.75" customHeight="1" x14ac:dyDescent="0.2">
      <c r="G335" s="109"/>
      <c r="P335" s="96"/>
      <c r="Q335" s="96"/>
      <c r="R335" s="96"/>
      <c r="S335" s="40"/>
    </row>
    <row r="336" spans="7:19" ht="15.75" customHeight="1" x14ac:dyDescent="0.2">
      <c r="G336" s="109"/>
      <c r="P336" s="96"/>
      <c r="Q336" s="96"/>
      <c r="R336" s="96"/>
      <c r="S336" s="40"/>
    </row>
    <row r="337" spans="7:19" ht="15.75" customHeight="1" x14ac:dyDescent="0.2">
      <c r="G337" s="109"/>
      <c r="P337" s="96"/>
      <c r="Q337" s="96"/>
      <c r="R337" s="96"/>
      <c r="S337" s="40"/>
    </row>
    <row r="338" spans="7:19" ht="15.75" customHeight="1" x14ac:dyDescent="0.2">
      <c r="G338" s="109"/>
      <c r="P338" s="96"/>
      <c r="Q338" s="96"/>
      <c r="R338" s="96"/>
      <c r="S338" s="40"/>
    </row>
    <row r="339" spans="7:19" ht="15.75" customHeight="1" x14ac:dyDescent="0.2">
      <c r="G339" s="109"/>
      <c r="P339" s="96"/>
      <c r="Q339" s="96"/>
      <c r="R339" s="96"/>
      <c r="S339" s="40"/>
    </row>
    <row r="340" spans="7:19" ht="15.75" customHeight="1" x14ac:dyDescent="0.2">
      <c r="G340" s="109"/>
      <c r="P340" s="96"/>
      <c r="Q340" s="96"/>
      <c r="R340" s="96"/>
      <c r="S340" s="40"/>
    </row>
    <row r="341" spans="7:19" ht="15.75" customHeight="1" x14ac:dyDescent="0.2">
      <c r="G341" s="109"/>
      <c r="P341" s="96"/>
      <c r="Q341" s="96"/>
      <c r="R341" s="96"/>
      <c r="S341" s="40"/>
    </row>
    <row r="342" spans="7:19" ht="15.75" customHeight="1" x14ac:dyDescent="0.2">
      <c r="G342" s="109"/>
      <c r="P342" s="96"/>
      <c r="Q342" s="96"/>
      <c r="R342" s="96"/>
      <c r="S342" s="40"/>
    </row>
    <row r="343" spans="7:19" ht="15.75" customHeight="1" x14ac:dyDescent="0.2">
      <c r="G343" s="109"/>
      <c r="P343" s="96"/>
      <c r="Q343" s="96"/>
      <c r="R343" s="96"/>
      <c r="S343" s="40"/>
    </row>
    <row r="344" spans="7:19" ht="15.75" customHeight="1" x14ac:dyDescent="0.2">
      <c r="G344" s="109"/>
      <c r="P344" s="96"/>
      <c r="Q344" s="96"/>
      <c r="R344" s="96"/>
      <c r="S344" s="40"/>
    </row>
    <row r="345" spans="7:19" ht="15.75" customHeight="1" x14ac:dyDescent="0.2">
      <c r="G345" s="109"/>
      <c r="P345" s="96"/>
      <c r="Q345" s="96"/>
      <c r="R345" s="96"/>
      <c r="S345" s="40"/>
    </row>
    <row r="346" spans="7:19" ht="15.75" customHeight="1" x14ac:dyDescent="0.2">
      <c r="G346" s="109"/>
      <c r="P346" s="96"/>
      <c r="Q346" s="96"/>
      <c r="R346" s="96"/>
      <c r="S346" s="40"/>
    </row>
    <row r="347" spans="7:19" ht="15.75" customHeight="1" x14ac:dyDescent="0.2">
      <c r="G347" s="109"/>
      <c r="P347" s="96"/>
      <c r="Q347" s="96"/>
      <c r="R347" s="96"/>
      <c r="S347" s="40"/>
    </row>
    <row r="348" spans="7:19" ht="15.75" customHeight="1" x14ac:dyDescent="0.2">
      <c r="G348" s="109"/>
      <c r="P348" s="96"/>
      <c r="Q348" s="96"/>
      <c r="R348" s="96"/>
      <c r="S348" s="40"/>
    </row>
    <row r="349" spans="7:19" ht="15.75" customHeight="1" x14ac:dyDescent="0.2">
      <c r="G349" s="109"/>
      <c r="P349" s="96"/>
      <c r="Q349" s="96"/>
      <c r="R349" s="96"/>
      <c r="S349" s="40"/>
    </row>
    <row r="350" spans="7:19" ht="15.75" customHeight="1" x14ac:dyDescent="0.2">
      <c r="G350" s="109"/>
      <c r="P350" s="96"/>
      <c r="Q350" s="96"/>
      <c r="R350" s="96"/>
      <c r="S350" s="40"/>
    </row>
    <row r="351" spans="7:19" ht="15.75" customHeight="1" x14ac:dyDescent="0.2">
      <c r="G351" s="109"/>
      <c r="P351" s="96"/>
      <c r="Q351" s="96"/>
      <c r="R351" s="96"/>
      <c r="S351" s="40"/>
    </row>
    <row r="352" spans="7:19" ht="15.75" customHeight="1" x14ac:dyDescent="0.2">
      <c r="G352" s="109"/>
      <c r="P352" s="96"/>
      <c r="Q352" s="96"/>
      <c r="R352" s="96"/>
      <c r="S352" s="40"/>
    </row>
    <row r="353" spans="7:19" ht="15.75" customHeight="1" x14ac:dyDescent="0.2">
      <c r="G353" s="109"/>
      <c r="P353" s="96"/>
      <c r="Q353" s="96"/>
      <c r="R353" s="96"/>
      <c r="S353" s="40"/>
    </row>
    <row r="354" spans="7:19" ht="15.75" customHeight="1" x14ac:dyDescent="0.2">
      <c r="G354" s="109"/>
      <c r="P354" s="96"/>
      <c r="Q354" s="96"/>
      <c r="R354" s="96"/>
      <c r="S354" s="40"/>
    </row>
    <row r="355" spans="7:19" ht="15.75" customHeight="1" x14ac:dyDescent="0.2">
      <c r="G355" s="109"/>
      <c r="P355" s="96"/>
      <c r="Q355" s="96"/>
      <c r="R355" s="96"/>
      <c r="S355" s="40"/>
    </row>
    <row r="356" spans="7:19" ht="15.75" customHeight="1" x14ac:dyDescent="0.2">
      <c r="G356" s="109"/>
      <c r="P356" s="96"/>
      <c r="Q356" s="96"/>
      <c r="R356" s="96"/>
      <c r="S356" s="40"/>
    </row>
    <row r="357" spans="7:19" ht="15.75" customHeight="1" x14ac:dyDescent="0.2">
      <c r="G357" s="109"/>
      <c r="P357" s="96"/>
      <c r="Q357" s="96"/>
      <c r="R357" s="96"/>
      <c r="S357" s="40"/>
    </row>
    <row r="358" spans="7:19" ht="15.75" customHeight="1" x14ac:dyDescent="0.2">
      <c r="G358" s="109"/>
      <c r="P358" s="96"/>
      <c r="Q358" s="96"/>
      <c r="R358" s="96"/>
      <c r="S358" s="40"/>
    </row>
    <row r="359" spans="7:19" ht="15.75" customHeight="1" x14ac:dyDescent="0.2">
      <c r="G359" s="109"/>
      <c r="P359" s="96"/>
      <c r="Q359" s="96"/>
      <c r="R359" s="96"/>
      <c r="S359" s="40"/>
    </row>
    <row r="360" spans="7:19" ht="15.75" customHeight="1" x14ac:dyDescent="0.2">
      <c r="G360" s="109"/>
      <c r="P360" s="96"/>
      <c r="Q360" s="96"/>
      <c r="R360" s="96"/>
      <c r="S360" s="40"/>
    </row>
    <row r="361" spans="7:19" ht="15.75" customHeight="1" x14ac:dyDescent="0.2">
      <c r="G361" s="109"/>
      <c r="P361" s="96"/>
      <c r="Q361" s="96"/>
      <c r="R361" s="96"/>
      <c r="S361" s="40"/>
    </row>
    <row r="362" spans="7:19" ht="15.75" customHeight="1" x14ac:dyDescent="0.2">
      <c r="G362" s="109"/>
      <c r="P362" s="96"/>
      <c r="Q362" s="96"/>
      <c r="R362" s="96"/>
      <c r="S362" s="40"/>
    </row>
    <row r="363" spans="7:19" ht="15.75" customHeight="1" x14ac:dyDescent="0.2">
      <c r="G363" s="109"/>
      <c r="P363" s="96"/>
      <c r="Q363" s="96"/>
      <c r="R363" s="96"/>
      <c r="S363" s="40"/>
    </row>
    <row r="364" spans="7:19" ht="15.75" customHeight="1" x14ac:dyDescent="0.2">
      <c r="G364" s="109"/>
      <c r="P364" s="96"/>
      <c r="Q364" s="96"/>
      <c r="R364" s="96"/>
      <c r="S364" s="40"/>
    </row>
    <row r="365" spans="7:19" ht="15.75" customHeight="1" x14ac:dyDescent="0.2">
      <c r="P365" s="96"/>
      <c r="Q365" s="96"/>
      <c r="R365" s="96"/>
      <c r="S365" s="40"/>
    </row>
    <row r="366" spans="7:19" ht="15.75" customHeight="1" x14ac:dyDescent="0.2">
      <c r="P366" s="96"/>
      <c r="Q366" s="96"/>
      <c r="R366" s="96"/>
      <c r="S366" s="40"/>
    </row>
    <row r="367" spans="7:19" ht="15.75" customHeight="1" x14ac:dyDescent="0.2">
      <c r="P367" s="96"/>
      <c r="Q367" s="96"/>
      <c r="R367" s="96"/>
      <c r="S367" s="40"/>
    </row>
    <row r="368" spans="7:19" ht="15.75" customHeight="1" x14ac:dyDescent="0.2">
      <c r="P368" s="96"/>
      <c r="Q368" s="96"/>
      <c r="R368" s="96"/>
      <c r="S368" s="40"/>
    </row>
    <row r="369" spans="16:19" ht="15.75" customHeight="1" x14ac:dyDescent="0.2">
      <c r="P369" s="96"/>
      <c r="Q369" s="96"/>
      <c r="R369" s="96"/>
      <c r="S369" s="40"/>
    </row>
    <row r="370" spans="16:19" ht="15.75" customHeight="1" x14ac:dyDescent="0.2">
      <c r="P370" s="96"/>
      <c r="Q370" s="96"/>
      <c r="R370" s="96"/>
      <c r="S370" s="40"/>
    </row>
    <row r="371" spans="16:19" ht="15.75" customHeight="1" x14ac:dyDescent="0.2">
      <c r="P371" s="96"/>
      <c r="Q371" s="96"/>
      <c r="R371" s="96"/>
      <c r="S371" s="40"/>
    </row>
    <row r="372" spans="16:19" ht="15.75" customHeight="1" x14ac:dyDescent="0.2">
      <c r="P372" s="96"/>
      <c r="Q372" s="96"/>
      <c r="R372" s="96"/>
      <c r="S372" s="40"/>
    </row>
    <row r="373" spans="16:19" ht="15.75" customHeight="1" x14ac:dyDescent="0.2">
      <c r="P373" s="96"/>
      <c r="Q373" s="96"/>
      <c r="R373" s="96"/>
      <c r="S373" s="40"/>
    </row>
    <row r="374" spans="16:19" ht="15.75" customHeight="1" x14ac:dyDescent="0.2">
      <c r="P374" s="96"/>
      <c r="Q374" s="96"/>
      <c r="R374" s="96"/>
      <c r="S374" s="40"/>
    </row>
    <row r="375" spans="16:19" ht="15.75" customHeight="1" x14ac:dyDescent="0.2">
      <c r="P375" s="96"/>
      <c r="Q375" s="96"/>
      <c r="R375" s="96"/>
      <c r="S375" s="40"/>
    </row>
    <row r="376" spans="16:19" ht="15.75" customHeight="1" x14ac:dyDescent="0.2">
      <c r="P376" s="96"/>
      <c r="Q376" s="96"/>
      <c r="R376" s="96"/>
      <c r="S376" s="40"/>
    </row>
    <row r="377" spans="16:19" ht="15.75" customHeight="1" x14ac:dyDescent="0.2">
      <c r="P377" s="96"/>
      <c r="Q377" s="96"/>
      <c r="R377" s="96"/>
      <c r="S377" s="40"/>
    </row>
    <row r="378" spans="16:19" ht="15.75" customHeight="1" x14ac:dyDescent="0.2">
      <c r="P378" s="96"/>
      <c r="Q378" s="96"/>
      <c r="R378" s="96"/>
      <c r="S378" s="40"/>
    </row>
    <row r="379" spans="16:19" ht="15.75" customHeight="1" x14ac:dyDescent="0.2">
      <c r="P379" s="96"/>
      <c r="Q379" s="96"/>
      <c r="R379" s="96"/>
      <c r="S379" s="40"/>
    </row>
    <row r="380" spans="16:19" ht="15.75" customHeight="1" x14ac:dyDescent="0.2">
      <c r="P380" s="96"/>
      <c r="Q380" s="96"/>
      <c r="R380" s="96"/>
      <c r="S380" s="40"/>
    </row>
    <row r="381" spans="16:19" ht="15.75" customHeight="1" x14ac:dyDescent="0.2">
      <c r="P381" s="96"/>
      <c r="Q381" s="96"/>
      <c r="R381" s="96"/>
      <c r="S381" s="40"/>
    </row>
    <row r="382" spans="16:19" ht="15.75" customHeight="1" x14ac:dyDescent="0.2">
      <c r="P382" s="96"/>
      <c r="Q382" s="96"/>
      <c r="R382" s="96"/>
      <c r="S382" s="40"/>
    </row>
    <row r="383" spans="16:19" ht="15.75" customHeight="1" x14ac:dyDescent="0.2">
      <c r="P383" s="96"/>
      <c r="Q383" s="96"/>
      <c r="R383" s="96"/>
      <c r="S383" s="40"/>
    </row>
    <row r="384" spans="16:19" ht="15.75" customHeight="1" x14ac:dyDescent="0.2">
      <c r="P384" s="96"/>
      <c r="Q384" s="96"/>
      <c r="R384" s="96"/>
      <c r="S384" s="40"/>
    </row>
    <row r="385" spans="16:19" ht="15.75" customHeight="1" x14ac:dyDescent="0.2">
      <c r="P385" s="96"/>
      <c r="Q385" s="96"/>
      <c r="R385" s="96"/>
      <c r="S385" s="40"/>
    </row>
    <row r="386" spans="16:19" ht="15.75" customHeight="1" x14ac:dyDescent="0.2">
      <c r="P386" s="96"/>
      <c r="Q386" s="96"/>
      <c r="R386" s="96"/>
      <c r="S386" s="40"/>
    </row>
    <row r="387" spans="16:19" ht="15.75" customHeight="1" x14ac:dyDescent="0.2">
      <c r="P387" s="96"/>
      <c r="Q387" s="96"/>
      <c r="R387" s="96"/>
      <c r="S387" s="40"/>
    </row>
    <row r="388" spans="16:19" ht="15.75" customHeight="1" x14ac:dyDescent="0.2">
      <c r="P388" s="96"/>
      <c r="Q388" s="96"/>
      <c r="R388" s="96"/>
      <c r="S388" s="40"/>
    </row>
    <row r="389" spans="16:19" ht="15.75" customHeight="1" x14ac:dyDescent="0.2">
      <c r="P389" s="96"/>
      <c r="Q389" s="96"/>
      <c r="R389" s="96"/>
      <c r="S389" s="40"/>
    </row>
    <row r="390" spans="16:19" ht="15.75" customHeight="1" x14ac:dyDescent="0.2">
      <c r="P390" s="96"/>
      <c r="Q390" s="96"/>
      <c r="R390" s="96"/>
      <c r="S390" s="40"/>
    </row>
    <row r="391" spans="16:19" ht="15.75" customHeight="1" x14ac:dyDescent="0.2">
      <c r="P391" s="96"/>
      <c r="Q391" s="96"/>
      <c r="R391" s="96"/>
      <c r="S391" s="40"/>
    </row>
    <row r="392" spans="16:19" ht="15.75" customHeight="1" x14ac:dyDescent="0.2">
      <c r="P392" s="96"/>
      <c r="Q392" s="96"/>
      <c r="R392" s="96"/>
      <c r="S392" s="40"/>
    </row>
    <row r="393" spans="16:19" ht="15.75" customHeight="1" x14ac:dyDescent="0.2">
      <c r="P393" s="96"/>
      <c r="Q393" s="96"/>
      <c r="R393" s="96"/>
      <c r="S393" s="40"/>
    </row>
    <row r="394" spans="16:19" ht="15.75" customHeight="1" x14ac:dyDescent="0.2">
      <c r="P394" s="96"/>
      <c r="Q394" s="96"/>
      <c r="R394" s="96"/>
      <c r="S394" s="40"/>
    </row>
    <row r="395" spans="16:19" ht="15.75" customHeight="1" x14ac:dyDescent="0.2">
      <c r="P395" s="96"/>
      <c r="Q395" s="96"/>
      <c r="R395" s="96"/>
      <c r="S395" s="40"/>
    </row>
    <row r="396" spans="16:19" ht="15.75" customHeight="1" x14ac:dyDescent="0.2">
      <c r="P396" s="96"/>
      <c r="Q396" s="96"/>
      <c r="R396" s="96"/>
      <c r="S396" s="40"/>
    </row>
    <row r="397" spans="16:19" ht="15.75" customHeight="1" x14ac:dyDescent="0.2">
      <c r="P397" s="96"/>
      <c r="Q397" s="96"/>
      <c r="R397" s="96"/>
      <c r="S397" s="40"/>
    </row>
    <row r="398" spans="16:19" ht="15.75" customHeight="1" x14ac:dyDescent="0.2">
      <c r="P398" s="96"/>
      <c r="Q398" s="96"/>
      <c r="R398" s="96"/>
      <c r="S398" s="40"/>
    </row>
    <row r="399" spans="16:19" ht="15.75" customHeight="1" x14ac:dyDescent="0.2">
      <c r="P399" s="96"/>
      <c r="Q399" s="96"/>
      <c r="R399" s="96"/>
      <c r="S399" s="40"/>
    </row>
    <row r="400" spans="16:19" ht="15.75" customHeight="1" x14ac:dyDescent="0.2">
      <c r="P400" s="96"/>
      <c r="Q400" s="96"/>
      <c r="R400" s="96"/>
      <c r="S400" s="40"/>
    </row>
    <row r="401" spans="16:19" ht="15.75" customHeight="1" x14ac:dyDescent="0.2">
      <c r="P401" s="96"/>
      <c r="Q401" s="96"/>
      <c r="R401" s="96"/>
      <c r="S401" s="40"/>
    </row>
    <row r="402" spans="16:19" ht="15.75" customHeight="1" x14ac:dyDescent="0.2">
      <c r="P402" s="96"/>
      <c r="Q402" s="96"/>
      <c r="R402" s="96"/>
      <c r="S402" s="40"/>
    </row>
    <row r="403" spans="16:19" ht="15.75" customHeight="1" x14ac:dyDescent="0.2">
      <c r="P403" s="96"/>
      <c r="Q403" s="96"/>
      <c r="R403" s="96"/>
      <c r="S403" s="40"/>
    </row>
    <row r="404" spans="16:19" ht="15.75" customHeight="1" x14ac:dyDescent="0.2">
      <c r="P404" s="96"/>
      <c r="Q404" s="96"/>
      <c r="R404" s="96"/>
      <c r="S404" s="40"/>
    </row>
    <row r="405" spans="16:19" ht="15.75" customHeight="1" x14ac:dyDescent="0.2">
      <c r="P405" s="96"/>
      <c r="Q405" s="96"/>
      <c r="R405" s="96"/>
      <c r="S405" s="40"/>
    </row>
    <row r="406" spans="16:19" ht="15.75" customHeight="1" x14ac:dyDescent="0.2">
      <c r="P406" s="96"/>
      <c r="Q406" s="96"/>
      <c r="R406" s="96"/>
      <c r="S406" s="40"/>
    </row>
    <row r="407" spans="16:19" ht="15.75" customHeight="1" x14ac:dyDescent="0.2">
      <c r="P407" s="96"/>
      <c r="Q407" s="96"/>
      <c r="R407" s="96"/>
      <c r="S407" s="40"/>
    </row>
    <row r="408" spans="16:19" ht="15.75" customHeight="1" x14ac:dyDescent="0.2">
      <c r="P408" s="96"/>
      <c r="Q408" s="96"/>
      <c r="R408" s="96"/>
      <c r="S408" s="40"/>
    </row>
    <row r="409" spans="16:19" ht="15.75" customHeight="1" x14ac:dyDescent="0.2">
      <c r="P409" s="96"/>
      <c r="Q409" s="96"/>
      <c r="R409" s="96"/>
      <c r="S409" s="40"/>
    </row>
    <row r="410" spans="16:19" ht="15.75" customHeight="1" x14ac:dyDescent="0.2">
      <c r="P410" s="96"/>
      <c r="Q410" s="96"/>
      <c r="R410" s="96"/>
      <c r="S410" s="40"/>
    </row>
    <row r="411" spans="16:19" ht="15.75" customHeight="1" x14ac:dyDescent="0.2">
      <c r="P411" s="96"/>
      <c r="Q411" s="96"/>
      <c r="R411" s="96"/>
      <c r="S411" s="40"/>
    </row>
    <row r="412" spans="16:19" ht="15.75" customHeight="1" x14ac:dyDescent="0.2">
      <c r="P412" s="96"/>
      <c r="Q412" s="96"/>
      <c r="R412" s="96"/>
      <c r="S412" s="40"/>
    </row>
    <row r="413" spans="16:19" ht="15.75" customHeight="1" x14ac:dyDescent="0.2">
      <c r="P413" s="96"/>
      <c r="Q413" s="96"/>
      <c r="R413" s="96"/>
      <c r="S413" s="40"/>
    </row>
    <row r="414" spans="16:19" ht="15.75" customHeight="1" x14ac:dyDescent="0.2">
      <c r="P414" s="96"/>
      <c r="Q414" s="96"/>
      <c r="R414" s="96"/>
      <c r="S414" s="40"/>
    </row>
    <row r="415" spans="16:19" ht="15.75" customHeight="1" x14ac:dyDescent="0.2">
      <c r="P415" s="96"/>
      <c r="Q415" s="96"/>
      <c r="R415" s="96"/>
      <c r="S415" s="40"/>
    </row>
    <row r="416" spans="16:19" ht="15.75" customHeight="1" x14ac:dyDescent="0.2">
      <c r="P416" s="96"/>
      <c r="Q416" s="96"/>
      <c r="R416" s="96"/>
      <c r="S416" s="40"/>
    </row>
    <row r="417" spans="16:19" ht="15.75" customHeight="1" x14ac:dyDescent="0.2">
      <c r="P417" s="96"/>
      <c r="Q417" s="96"/>
      <c r="R417" s="96"/>
      <c r="S417" s="40"/>
    </row>
    <row r="418" spans="16:19" ht="15.75" customHeight="1" x14ac:dyDescent="0.2">
      <c r="P418" s="96"/>
      <c r="Q418" s="96"/>
      <c r="R418" s="96"/>
      <c r="S418" s="40"/>
    </row>
    <row r="419" spans="16:19" ht="15.75" customHeight="1" x14ac:dyDescent="0.2">
      <c r="P419" s="96"/>
      <c r="Q419" s="96"/>
      <c r="R419" s="96"/>
      <c r="S419" s="40"/>
    </row>
    <row r="420" spans="16:19" ht="15.75" customHeight="1" x14ac:dyDescent="0.2">
      <c r="P420" s="96"/>
      <c r="Q420" s="96"/>
      <c r="R420" s="96"/>
      <c r="S420" s="40"/>
    </row>
    <row r="421" spans="16:19" ht="15.75" customHeight="1" x14ac:dyDescent="0.2">
      <c r="P421" s="96"/>
      <c r="Q421" s="96"/>
      <c r="R421" s="96"/>
      <c r="S421" s="40"/>
    </row>
    <row r="422" spans="16:19" ht="15.75" customHeight="1" x14ac:dyDescent="0.2">
      <c r="P422" s="96"/>
      <c r="Q422" s="96"/>
      <c r="R422" s="96"/>
      <c r="S422" s="40"/>
    </row>
    <row r="423" spans="16:19" ht="15.75" customHeight="1" x14ac:dyDescent="0.2">
      <c r="P423" s="96"/>
      <c r="Q423" s="96"/>
      <c r="R423" s="96"/>
      <c r="S423" s="40"/>
    </row>
    <row r="424" spans="16:19" ht="15.75" customHeight="1" x14ac:dyDescent="0.2">
      <c r="P424" s="96"/>
      <c r="Q424" s="96"/>
      <c r="R424" s="96"/>
      <c r="S424" s="40"/>
    </row>
    <row r="425" spans="16:19" ht="15.75" customHeight="1" x14ac:dyDescent="0.2">
      <c r="P425" s="96"/>
      <c r="Q425" s="96"/>
      <c r="R425" s="96"/>
      <c r="S425" s="40"/>
    </row>
    <row r="426" spans="16:19" ht="15.75" customHeight="1" x14ac:dyDescent="0.2">
      <c r="P426" s="96"/>
      <c r="Q426" s="96"/>
      <c r="R426" s="96"/>
      <c r="S426" s="40"/>
    </row>
    <row r="427" spans="16:19" ht="15.75" customHeight="1" x14ac:dyDescent="0.2">
      <c r="P427" s="96"/>
      <c r="Q427" s="96"/>
      <c r="R427" s="96"/>
      <c r="S427" s="40"/>
    </row>
    <row r="428" spans="16:19" ht="15.75" customHeight="1" x14ac:dyDescent="0.2">
      <c r="P428" s="96"/>
      <c r="Q428" s="96"/>
      <c r="R428" s="96"/>
      <c r="S428" s="40"/>
    </row>
    <row r="429" spans="16:19" ht="15.75" customHeight="1" x14ac:dyDescent="0.2">
      <c r="P429" s="96"/>
      <c r="Q429" s="96"/>
      <c r="R429" s="96"/>
      <c r="S429" s="40"/>
    </row>
    <row r="430" spans="16:19" ht="15.75" customHeight="1" x14ac:dyDescent="0.2">
      <c r="P430" s="96"/>
      <c r="Q430" s="96"/>
      <c r="R430" s="96"/>
      <c r="S430" s="40"/>
    </row>
    <row r="431" spans="16:19" ht="15.75" customHeight="1" x14ac:dyDescent="0.2">
      <c r="P431" s="96"/>
      <c r="Q431" s="96"/>
      <c r="R431" s="96"/>
      <c r="S431" s="40"/>
    </row>
    <row r="432" spans="16:19" ht="15.75" customHeight="1" x14ac:dyDescent="0.2">
      <c r="P432" s="96"/>
      <c r="Q432" s="96"/>
      <c r="R432" s="96"/>
      <c r="S432" s="40"/>
    </row>
    <row r="433" spans="16:19" ht="15.75" customHeight="1" x14ac:dyDescent="0.2">
      <c r="P433" s="96"/>
      <c r="Q433" s="96"/>
      <c r="R433" s="96"/>
      <c r="S433" s="40"/>
    </row>
    <row r="434" spans="16:19" ht="15.75" customHeight="1" x14ac:dyDescent="0.2">
      <c r="P434" s="96"/>
      <c r="Q434" s="96"/>
      <c r="R434" s="96"/>
      <c r="S434" s="40"/>
    </row>
    <row r="435" spans="16:19" ht="15.75" customHeight="1" x14ac:dyDescent="0.2">
      <c r="P435" s="96"/>
      <c r="Q435" s="96"/>
      <c r="R435" s="96"/>
      <c r="S435" s="40"/>
    </row>
    <row r="436" spans="16:19" ht="15.75" customHeight="1" x14ac:dyDescent="0.2">
      <c r="P436" s="96"/>
      <c r="Q436" s="96"/>
      <c r="R436" s="96"/>
      <c r="S436" s="40"/>
    </row>
    <row r="437" spans="16:19" ht="15.75" customHeight="1" x14ac:dyDescent="0.2">
      <c r="P437" s="96"/>
      <c r="Q437" s="96"/>
      <c r="R437" s="96"/>
      <c r="S437" s="40"/>
    </row>
    <row r="438" spans="16:19" ht="15.75" customHeight="1" x14ac:dyDescent="0.2">
      <c r="P438" s="96"/>
      <c r="Q438" s="96"/>
      <c r="R438" s="96"/>
      <c r="S438" s="40"/>
    </row>
    <row r="439" spans="16:19" ht="15.75" customHeight="1" x14ac:dyDescent="0.2">
      <c r="P439" s="96"/>
      <c r="Q439" s="96"/>
      <c r="R439" s="96"/>
      <c r="S439" s="40"/>
    </row>
    <row r="440" spans="16:19" ht="15.75" customHeight="1" x14ac:dyDescent="0.2">
      <c r="P440" s="96"/>
      <c r="Q440" s="96"/>
      <c r="R440" s="96"/>
      <c r="S440" s="40"/>
    </row>
    <row r="441" spans="16:19" ht="15.75" customHeight="1" x14ac:dyDescent="0.2">
      <c r="P441" s="96"/>
      <c r="Q441" s="96"/>
      <c r="R441" s="96"/>
      <c r="S441" s="40"/>
    </row>
    <row r="442" spans="16:19" ht="15.75" customHeight="1" x14ac:dyDescent="0.2">
      <c r="P442" s="96"/>
      <c r="Q442" s="96"/>
      <c r="R442" s="96"/>
      <c r="S442" s="40"/>
    </row>
    <row r="443" spans="16:19" ht="15.75" customHeight="1" x14ac:dyDescent="0.2">
      <c r="P443" s="96"/>
      <c r="Q443" s="96"/>
      <c r="R443" s="96"/>
      <c r="S443" s="40"/>
    </row>
    <row r="444" spans="16:19" ht="15.75" customHeight="1" x14ac:dyDescent="0.2">
      <c r="P444" s="96"/>
      <c r="Q444" s="96"/>
      <c r="R444" s="96"/>
      <c r="S444" s="40"/>
    </row>
    <row r="445" spans="16:19" ht="15.75" customHeight="1" x14ac:dyDescent="0.2">
      <c r="P445" s="96"/>
      <c r="Q445" s="96"/>
      <c r="R445" s="96"/>
      <c r="S445" s="40"/>
    </row>
    <row r="446" spans="16:19" ht="15.75" customHeight="1" x14ac:dyDescent="0.2">
      <c r="P446" s="96"/>
      <c r="Q446" s="96"/>
      <c r="R446" s="96"/>
      <c r="S446" s="40"/>
    </row>
    <row r="447" spans="16:19" ht="15.75" customHeight="1" x14ac:dyDescent="0.2">
      <c r="P447" s="96"/>
      <c r="Q447" s="96"/>
      <c r="R447" s="96"/>
      <c r="S447" s="40"/>
    </row>
    <row r="448" spans="16:19" ht="15.75" customHeight="1" x14ac:dyDescent="0.2">
      <c r="P448" s="96"/>
      <c r="Q448" s="96"/>
      <c r="R448" s="96"/>
      <c r="S448" s="40"/>
    </row>
    <row r="449" spans="16:19" ht="15.75" customHeight="1" x14ac:dyDescent="0.2">
      <c r="P449" s="96"/>
      <c r="Q449" s="96"/>
      <c r="R449" s="96"/>
      <c r="S449" s="40"/>
    </row>
    <row r="450" spans="16:19" ht="15.75" customHeight="1" x14ac:dyDescent="0.2">
      <c r="P450" s="96"/>
      <c r="Q450" s="96"/>
      <c r="R450" s="96"/>
      <c r="S450" s="40"/>
    </row>
    <row r="451" spans="16:19" ht="15.75" customHeight="1" x14ac:dyDescent="0.2">
      <c r="P451" s="96"/>
      <c r="Q451" s="96"/>
      <c r="R451" s="96"/>
      <c r="S451" s="40"/>
    </row>
    <row r="452" spans="16:19" ht="15.75" customHeight="1" x14ac:dyDescent="0.2">
      <c r="P452" s="96"/>
      <c r="Q452" s="96"/>
      <c r="R452" s="96"/>
      <c r="S452" s="40"/>
    </row>
    <row r="453" spans="16:19" ht="15.75" customHeight="1" x14ac:dyDescent="0.2">
      <c r="P453" s="96"/>
      <c r="Q453" s="96"/>
      <c r="R453" s="96"/>
      <c r="S453" s="40"/>
    </row>
    <row r="454" spans="16:19" ht="15.75" customHeight="1" x14ac:dyDescent="0.2">
      <c r="P454" s="96"/>
      <c r="Q454" s="96"/>
      <c r="R454" s="96"/>
      <c r="S454" s="40"/>
    </row>
    <row r="455" spans="16:19" ht="15.75" customHeight="1" x14ac:dyDescent="0.2">
      <c r="P455" s="96"/>
      <c r="Q455" s="96"/>
      <c r="R455" s="96"/>
      <c r="S455" s="40"/>
    </row>
    <row r="456" spans="16:19" ht="15.75" customHeight="1" x14ac:dyDescent="0.2">
      <c r="P456" s="96"/>
      <c r="Q456" s="96"/>
      <c r="R456" s="96"/>
      <c r="S456" s="40"/>
    </row>
    <row r="457" spans="16:19" ht="15.75" customHeight="1" x14ac:dyDescent="0.2">
      <c r="P457" s="96"/>
      <c r="Q457" s="96"/>
      <c r="R457" s="96"/>
      <c r="S457" s="40"/>
    </row>
    <row r="458" spans="16:19" ht="15.75" customHeight="1" x14ac:dyDescent="0.2">
      <c r="P458" s="96"/>
      <c r="Q458" s="96"/>
      <c r="R458" s="96"/>
      <c r="S458" s="40"/>
    </row>
    <row r="459" spans="16:19" ht="15.75" customHeight="1" x14ac:dyDescent="0.2">
      <c r="P459" s="96"/>
      <c r="Q459" s="96"/>
      <c r="R459" s="96"/>
      <c r="S459" s="40"/>
    </row>
    <row r="460" spans="16:19" ht="15.75" customHeight="1" x14ac:dyDescent="0.2">
      <c r="P460" s="96"/>
      <c r="Q460" s="96"/>
      <c r="R460" s="96"/>
      <c r="S460" s="40"/>
    </row>
    <row r="461" spans="16:19" ht="15.75" customHeight="1" x14ac:dyDescent="0.2">
      <c r="P461" s="96"/>
      <c r="Q461" s="96"/>
      <c r="R461" s="96"/>
      <c r="S461" s="40"/>
    </row>
    <row r="462" spans="16:19" ht="15.75" customHeight="1" x14ac:dyDescent="0.2">
      <c r="P462" s="96"/>
      <c r="Q462" s="96"/>
      <c r="R462" s="96"/>
      <c r="S462" s="40"/>
    </row>
    <row r="463" spans="16:19" ht="15.75" customHeight="1" x14ac:dyDescent="0.2">
      <c r="P463" s="96"/>
      <c r="Q463" s="96"/>
      <c r="R463" s="96"/>
      <c r="S463" s="40"/>
    </row>
    <row r="464" spans="16:19" ht="15.75" customHeight="1" x14ac:dyDescent="0.2">
      <c r="P464" s="96"/>
      <c r="Q464" s="96"/>
      <c r="R464" s="96"/>
      <c r="S464" s="40"/>
    </row>
    <row r="465" spans="16:19" ht="15.75" customHeight="1" x14ac:dyDescent="0.2">
      <c r="P465" s="96"/>
      <c r="Q465" s="96"/>
      <c r="R465" s="96"/>
      <c r="S465" s="40"/>
    </row>
    <row r="466" spans="16:19" ht="15.75" customHeight="1" x14ac:dyDescent="0.2">
      <c r="P466" s="96"/>
      <c r="Q466" s="96"/>
      <c r="R466" s="96"/>
      <c r="S466" s="40"/>
    </row>
    <row r="467" spans="16:19" ht="15.75" customHeight="1" x14ac:dyDescent="0.2">
      <c r="P467" s="96"/>
      <c r="Q467" s="96"/>
      <c r="R467" s="96"/>
      <c r="S467" s="40"/>
    </row>
    <row r="468" spans="16:19" ht="15.75" customHeight="1" x14ac:dyDescent="0.2">
      <c r="P468" s="96"/>
      <c r="Q468" s="96"/>
      <c r="R468" s="96"/>
      <c r="S468" s="40"/>
    </row>
    <row r="469" spans="16:19" ht="15.75" customHeight="1" x14ac:dyDescent="0.2">
      <c r="P469" s="96"/>
      <c r="Q469" s="96"/>
      <c r="R469" s="96"/>
      <c r="S469" s="40"/>
    </row>
    <row r="470" spans="16:19" ht="15.75" customHeight="1" x14ac:dyDescent="0.2">
      <c r="P470" s="96"/>
      <c r="Q470" s="96"/>
      <c r="R470" s="96"/>
      <c r="S470" s="40"/>
    </row>
    <row r="471" spans="16:19" ht="15.75" customHeight="1" x14ac:dyDescent="0.2">
      <c r="P471" s="96"/>
      <c r="Q471" s="96"/>
      <c r="R471" s="96"/>
      <c r="S471" s="40"/>
    </row>
    <row r="472" spans="16:19" ht="15.75" customHeight="1" x14ac:dyDescent="0.2">
      <c r="P472" s="96"/>
      <c r="Q472" s="96"/>
      <c r="R472" s="96"/>
      <c r="S472" s="40"/>
    </row>
    <row r="473" spans="16:19" ht="15.75" customHeight="1" x14ac:dyDescent="0.2">
      <c r="P473" s="96"/>
      <c r="Q473" s="96"/>
      <c r="R473" s="96"/>
      <c r="S473" s="40"/>
    </row>
    <row r="474" spans="16:19" ht="15.75" customHeight="1" x14ac:dyDescent="0.2">
      <c r="P474" s="96"/>
      <c r="Q474" s="96"/>
      <c r="R474" s="96"/>
      <c r="S474" s="40"/>
    </row>
    <row r="475" spans="16:19" ht="15.75" customHeight="1" x14ac:dyDescent="0.2">
      <c r="P475" s="96"/>
      <c r="Q475" s="96"/>
      <c r="R475" s="96"/>
      <c r="S475" s="40"/>
    </row>
    <row r="476" spans="16:19" ht="15.75" customHeight="1" x14ac:dyDescent="0.2">
      <c r="P476" s="96"/>
      <c r="Q476" s="96"/>
      <c r="R476" s="96"/>
      <c r="S476" s="40"/>
    </row>
    <row r="477" spans="16:19" ht="15.75" customHeight="1" x14ac:dyDescent="0.2">
      <c r="P477" s="96"/>
      <c r="Q477" s="96"/>
      <c r="R477" s="96"/>
      <c r="S477" s="40"/>
    </row>
    <row r="478" spans="16:19" ht="15.75" customHeight="1" x14ac:dyDescent="0.2">
      <c r="P478" s="96"/>
      <c r="Q478" s="96"/>
      <c r="R478" s="96"/>
      <c r="S478" s="40"/>
    </row>
    <row r="479" spans="16:19" ht="15.75" customHeight="1" x14ac:dyDescent="0.2">
      <c r="P479" s="96"/>
      <c r="Q479" s="96"/>
      <c r="R479" s="96"/>
      <c r="S479" s="40"/>
    </row>
    <row r="480" spans="16:19" ht="15.75" customHeight="1" x14ac:dyDescent="0.2">
      <c r="P480" s="96"/>
      <c r="Q480" s="96"/>
      <c r="R480" s="96"/>
      <c r="S480" s="40"/>
    </row>
    <row r="481" spans="16:19" ht="15.75" customHeight="1" x14ac:dyDescent="0.2">
      <c r="P481" s="96"/>
      <c r="Q481" s="96"/>
      <c r="R481" s="96"/>
      <c r="S481" s="40"/>
    </row>
    <row r="482" spans="16:19" ht="15.75" customHeight="1" x14ac:dyDescent="0.2">
      <c r="P482" s="96"/>
      <c r="Q482" s="96"/>
      <c r="R482" s="96"/>
      <c r="S482" s="40"/>
    </row>
    <row r="483" spans="16:19" ht="15.75" customHeight="1" x14ac:dyDescent="0.2">
      <c r="P483" s="96"/>
      <c r="Q483" s="96"/>
      <c r="R483" s="96"/>
      <c r="S483" s="40"/>
    </row>
    <row r="484" spans="16:19" ht="15.75" customHeight="1" x14ac:dyDescent="0.2">
      <c r="P484" s="96"/>
      <c r="Q484" s="96"/>
      <c r="R484" s="96"/>
      <c r="S484" s="40"/>
    </row>
    <row r="485" spans="16:19" ht="15.75" customHeight="1" x14ac:dyDescent="0.2">
      <c r="P485" s="96"/>
      <c r="Q485" s="96"/>
      <c r="R485" s="96"/>
      <c r="S485" s="40"/>
    </row>
    <row r="486" spans="16:19" ht="15.75" customHeight="1" x14ac:dyDescent="0.2">
      <c r="P486" s="96"/>
      <c r="Q486" s="96"/>
      <c r="R486" s="96"/>
      <c r="S486" s="40"/>
    </row>
    <row r="487" spans="16:19" ht="15.75" customHeight="1" x14ac:dyDescent="0.2">
      <c r="P487" s="96"/>
      <c r="Q487" s="96"/>
      <c r="R487" s="96"/>
      <c r="S487" s="40"/>
    </row>
    <row r="488" spans="16:19" ht="15.75" customHeight="1" x14ac:dyDescent="0.2">
      <c r="P488" s="96"/>
      <c r="Q488" s="96"/>
      <c r="R488" s="96"/>
      <c r="S488" s="40"/>
    </row>
    <row r="489" spans="16:19" ht="15.75" customHeight="1" x14ac:dyDescent="0.2">
      <c r="P489" s="96"/>
      <c r="Q489" s="96"/>
      <c r="R489" s="96"/>
      <c r="S489" s="40"/>
    </row>
    <row r="490" spans="16:19" ht="15.75" customHeight="1" x14ac:dyDescent="0.2">
      <c r="P490" s="96"/>
      <c r="Q490" s="96"/>
      <c r="R490" s="96"/>
      <c r="S490" s="40"/>
    </row>
    <row r="491" spans="16:19" ht="15.75" customHeight="1" x14ac:dyDescent="0.2">
      <c r="P491" s="96"/>
      <c r="Q491" s="96"/>
      <c r="R491" s="96"/>
      <c r="S491" s="40"/>
    </row>
    <row r="492" spans="16:19" ht="15.75" customHeight="1" x14ac:dyDescent="0.2">
      <c r="P492" s="96"/>
      <c r="Q492" s="96"/>
      <c r="R492" s="96"/>
      <c r="S492" s="40"/>
    </row>
    <row r="493" spans="16:19" ht="15.75" customHeight="1" x14ac:dyDescent="0.2">
      <c r="P493" s="96"/>
      <c r="Q493" s="96"/>
      <c r="R493" s="96"/>
      <c r="S493" s="40"/>
    </row>
    <row r="494" spans="16:19" ht="15.75" customHeight="1" x14ac:dyDescent="0.2">
      <c r="P494" s="96"/>
      <c r="Q494" s="96"/>
      <c r="R494" s="96"/>
      <c r="S494" s="40"/>
    </row>
    <row r="495" spans="16:19" ht="15.75" customHeight="1" x14ac:dyDescent="0.2">
      <c r="P495" s="96"/>
      <c r="Q495" s="96"/>
      <c r="R495" s="96"/>
      <c r="S495" s="40"/>
    </row>
    <row r="496" spans="16:19" ht="15.75" customHeight="1" x14ac:dyDescent="0.2">
      <c r="P496" s="96"/>
      <c r="Q496" s="96"/>
      <c r="R496" s="96"/>
      <c r="S496" s="40"/>
    </row>
    <row r="497" spans="16:19" ht="15.75" customHeight="1" x14ac:dyDescent="0.2">
      <c r="P497" s="96"/>
      <c r="Q497" s="96"/>
      <c r="R497" s="96"/>
      <c r="S497" s="40"/>
    </row>
    <row r="498" spans="16:19" ht="15.75" customHeight="1" x14ac:dyDescent="0.2">
      <c r="P498" s="96"/>
      <c r="Q498" s="96"/>
      <c r="R498" s="96"/>
      <c r="S498" s="40"/>
    </row>
    <row r="499" spans="16:19" ht="15.75" customHeight="1" x14ac:dyDescent="0.2">
      <c r="P499" s="96"/>
      <c r="Q499" s="96"/>
      <c r="R499" s="96"/>
      <c r="S499" s="40"/>
    </row>
    <row r="500" spans="16:19" ht="15.75" customHeight="1" x14ac:dyDescent="0.2">
      <c r="P500" s="96"/>
      <c r="Q500" s="96"/>
      <c r="R500" s="96"/>
      <c r="S500" s="40"/>
    </row>
    <row r="501" spans="16:19" ht="15.75" customHeight="1" x14ac:dyDescent="0.2">
      <c r="P501" s="96"/>
      <c r="Q501" s="96"/>
      <c r="R501" s="96"/>
      <c r="S501" s="40"/>
    </row>
    <row r="502" spans="16:19" ht="15.75" customHeight="1" x14ac:dyDescent="0.2">
      <c r="P502" s="96"/>
      <c r="Q502" s="96"/>
      <c r="R502" s="96"/>
      <c r="S502" s="40"/>
    </row>
    <row r="503" spans="16:19" ht="15.75" customHeight="1" x14ac:dyDescent="0.2">
      <c r="P503" s="96"/>
      <c r="Q503" s="96"/>
      <c r="R503" s="96"/>
      <c r="S503" s="40"/>
    </row>
    <row r="504" spans="16:19" ht="15.75" customHeight="1" x14ac:dyDescent="0.2">
      <c r="P504" s="96"/>
      <c r="Q504" s="96"/>
      <c r="R504" s="96"/>
      <c r="S504" s="40"/>
    </row>
    <row r="505" spans="16:19" ht="15.75" customHeight="1" x14ac:dyDescent="0.2">
      <c r="P505" s="96"/>
      <c r="Q505" s="96"/>
      <c r="R505" s="96"/>
      <c r="S505" s="40"/>
    </row>
    <row r="506" spans="16:19" ht="15.75" customHeight="1" x14ac:dyDescent="0.2">
      <c r="P506" s="96"/>
      <c r="Q506" s="96"/>
      <c r="R506" s="96"/>
      <c r="S506" s="40"/>
    </row>
    <row r="507" spans="16:19" ht="15.75" customHeight="1" x14ac:dyDescent="0.2">
      <c r="P507" s="96"/>
      <c r="Q507" s="96"/>
      <c r="R507" s="96"/>
      <c r="S507" s="40"/>
    </row>
    <row r="508" spans="16:19" ht="15.75" customHeight="1" x14ac:dyDescent="0.2">
      <c r="P508" s="96"/>
      <c r="Q508" s="96"/>
      <c r="R508" s="96"/>
      <c r="S508" s="40"/>
    </row>
    <row r="509" spans="16:19" ht="15.75" customHeight="1" x14ac:dyDescent="0.2">
      <c r="P509" s="96"/>
      <c r="Q509" s="96"/>
      <c r="R509" s="96"/>
      <c r="S509" s="40"/>
    </row>
    <row r="510" spans="16:19" ht="15.75" customHeight="1" x14ac:dyDescent="0.2">
      <c r="P510" s="96"/>
      <c r="Q510" s="96"/>
      <c r="R510" s="96"/>
      <c r="S510" s="40"/>
    </row>
    <row r="511" spans="16:19" ht="15.75" customHeight="1" x14ac:dyDescent="0.2">
      <c r="P511" s="96"/>
      <c r="Q511" s="96"/>
      <c r="R511" s="96"/>
      <c r="S511" s="40"/>
    </row>
    <row r="512" spans="16:19" ht="15.75" customHeight="1" x14ac:dyDescent="0.2">
      <c r="P512" s="96"/>
      <c r="Q512" s="96"/>
      <c r="R512" s="96"/>
      <c r="S512" s="40"/>
    </row>
    <row r="513" spans="16:19" ht="15.75" customHeight="1" x14ac:dyDescent="0.2">
      <c r="P513" s="96"/>
      <c r="Q513" s="96"/>
      <c r="R513" s="96"/>
      <c r="S513" s="40"/>
    </row>
    <row r="514" spans="16:19" ht="15.75" customHeight="1" x14ac:dyDescent="0.2">
      <c r="P514" s="96"/>
      <c r="Q514" s="96"/>
      <c r="R514" s="96"/>
      <c r="S514" s="40"/>
    </row>
    <row r="515" spans="16:19" ht="15.75" customHeight="1" x14ac:dyDescent="0.2">
      <c r="P515" s="96"/>
      <c r="Q515" s="96"/>
      <c r="R515" s="96"/>
      <c r="S515" s="40"/>
    </row>
    <row r="516" spans="16:19" ht="15.75" customHeight="1" x14ac:dyDescent="0.2">
      <c r="P516" s="96"/>
      <c r="Q516" s="96"/>
      <c r="R516" s="96"/>
      <c r="S516" s="40"/>
    </row>
    <row r="517" spans="16:19" ht="15.75" customHeight="1" x14ac:dyDescent="0.2">
      <c r="P517" s="96"/>
      <c r="Q517" s="96"/>
      <c r="R517" s="96"/>
      <c r="S517" s="40"/>
    </row>
    <row r="518" spans="16:19" ht="15.75" customHeight="1" x14ac:dyDescent="0.2">
      <c r="P518" s="96"/>
      <c r="Q518" s="96"/>
      <c r="R518" s="96"/>
      <c r="S518" s="40"/>
    </row>
    <row r="519" spans="16:19" ht="15.75" customHeight="1" x14ac:dyDescent="0.2">
      <c r="P519" s="96"/>
      <c r="Q519" s="96"/>
      <c r="R519" s="96"/>
      <c r="S519" s="40"/>
    </row>
    <row r="520" spans="16:19" ht="15.75" customHeight="1" x14ac:dyDescent="0.2">
      <c r="P520" s="96"/>
      <c r="Q520" s="96"/>
      <c r="R520" s="96"/>
      <c r="S520" s="40"/>
    </row>
    <row r="521" spans="16:19" ht="15.75" customHeight="1" x14ac:dyDescent="0.2">
      <c r="P521" s="96"/>
      <c r="Q521" s="96"/>
      <c r="R521" s="96"/>
      <c r="S521" s="40"/>
    </row>
    <row r="522" spans="16:19" ht="15.75" customHeight="1" x14ac:dyDescent="0.2">
      <c r="P522" s="96"/>
      <c r="Q522" s="96"/>
      <c r="R522" s="96"/>
      <c r="S522" s="40"/>
    </row>
    <row r="523" spans="16:19" ht="15.75" customHeight="1" x14ac:dyDescent="0.2">
      <c r="P523" s="96"/>
      <c r="Q523" s="96"/>
      <c r="R523" s="96"/>
      <c r="S523" s="40"/>
    </row>
    <row r="524" spans="16:19" ht="15.75" customHeight="1" x14ac:dyDescent="0.2">
      <c r="P524" s="96"/>
      <c r="Q524" s="96"/>
      <c r="R524" s="96"/>
      <c r="S524" s="40"/>
    </row>
    <row r="525" spans="16:19" ht="15.75" customHeight="1" x14ac:dyDescent="0.2">
      <c r="P525" s="96"/>
      <c r="Q525" s="96"/>
      <c r="R525" s="96"/>
      <c r="S525" s="40"/>
    </row>
    <row r="526" spans="16:19" ht="15.75" customHeight="1" x14ac:dyDescent="0.2">
      <c r="P526" s="96"/>
      <c r="Q526" s="96"/>
      <c r="R526" s="96"/>
      <c r="S526" s="40"/>
    </row>
    <row r="527" spans="16:19" ht="15.75" customHeight="1" x14ac:dyDescent="0.2">
      <c r="P527" s="96"/>
      <c r="Q527" s="96"/>
      <c r="R527" s="96"/>
      <c r="S527" s="40"/>
    </row>
    <row r="528" spans="16:19" ht="15.75" customHeight="1" x14ac:dyDescent="0.2">
      <c r="P528" s="96"/>
      <c r="Q528" s="96"/>
      <c r="R528" s="96"/>
      <c r="S528" s="40"/>
    </row>
    <row r="529" spans="16:19" ht="15.75" customHeight="1" x14ac:dyDescent="0.2">
      <c r="P529" s="96"/>
      <c r="Q529" s="96"/>
      <c r="R529" s="96"/>
      <c r="S529" s="40"/>
    </row>
    <row r="530" spans="16:19" ht="15.75" customHeight="1" x14ac:dyDescent="0.2">
      <c r="P530" s="96"/>
      <c r="Q530" s="96"/>
      <c r="R530" s="96"/>
      <c r="S530" s="40"/>
    </row>
    <row r="531" spans="16:19" ht="15.75" customHeight="1" x14ac:dyDescent="0.2">
      <c r="P531" s="96"/>
      <c r="Q531" s="96"/>
      <c r="R531" s="96"/>
      <c r="S531" s="40"/>
    </row>
    <row r="532" spans="16:19" ht="15.75" customHeight="1" x14ac:dyDescent="0.2">
      <c r="P532" s="96"/>
      <c r="Q532" s="96"/>
      <c r="R532" s="96"/>
      <c r="S532" s="40"/>
    </row>
    <row r="533" spans="16:19" ht="15.75" customHeight="1" x14ac:dyDescent="0.2">
      <c r="P533" s="96"/>
      <c r="Q533" s="96"/>
      <c r="R533" s="96"/>
      <c r="S533" s="40"/>
    </row>
    <row r="534" spans="16:19" ht="15.75" customHeight="1" x14ac:dyDescent="0.2">
      <c r="P534" s="96"/>
      <c r="Q534" s="96"/>
      <c r="R534" s="96"/>
      <c r="S534" s="40"/>
    </row>
    <row r="535" spans="16:19" ht="15.75" customHeight="1" x14ac:dyDescent="0.2">
      <c r="P535" s="96"/>
      <c r="Q535" s="96"/>
      <c r="R535" s="96"/>
      <c r="S535" s="40"/>
    </row>
    <row r="536" spans="16:19" ht="15.75" customHeight="1" x14ac:dyDescent="0.2">
      <c r="P536" s="96"/>
      <c r="Q536" s="96"/>
      <c r="R536" s="96"/>
      <c r="S536" s="40"/>
    </row>
    <row r="537" spans="16:19" ht="15.75" customHeight="1" x14ac:dyDescent="0.2">
      <c r="P537" s="96"/>
      <c r="Q537" s="96"/>
      <c r="R537" s="96"/>
      <c r="S537" s="40"/>
    </row>
    <row r="538" spans="16:19" ht="15.75" customHeight="1" x14ac:dyDescent="0.2">
      <c r="P538" s="96"/>
      <c r="Q538" s="96"/>
      <c r="R538" s="96"/>
      <c r="S538" s="40"/>
    </row>
    <row r="539" spans="16:19" ht="15.75" customHeight="1" x14ac:dyDescent="0.2">
      <c r="P539" s="96"/>
      <c r="Q539" s="96"/>
      <c r="R539" s="96"/>
      <c r="S539" s="40"/>
    </row>
    <row r="540" spans="16:19" ht="15.75" customHeight="1" x14ac:dyDescent="0.2">
      <c r="P540" s="96"/>
      <c r="Q540" s="96"/>
      <c r="R540" s="96"/>
      <c r="S540" s="40"/>
    </row>
    <row r="541" spans="16:19" ht="15.75" customHeight="1" x14ac:dyDescent="0.2">
      <c r="P541" s="96"/>
      <c r="Q541" s="96"/>
      <c r="R541" s="96"/>
      <c r="S541" s="40"/>
    </row>
    <row r="542" spans="16:19" ht="15.75" customHeight="1" x14ac:dyDescent="0.2">
      <c r="P542" s="96"/>
      <c r="Q542" s="96"/>
      <c r="R542" s="96"/>
      <c r="S542" s="40"/>
    </row>
    <row r="543" spans="16:19" ht="15.75" customHeight="1" x14ac:dyDescent="0.2">
      <c r="P543" s="96"/>
      <c r="Q543" s="96"/>
      <c r="R543" s="96"/>
      <c r="S543" s="40"/>
    </row>
    <row r="544" spans="16:19" ht="15.75" customHeight="1" x14ac:dyDescent="0.2">
      <c r="P544" s="96"/>
      <c r="Q544" s="96"/>
      <c r="R544" s="96"/>
      <c r="S544" s="40"/>
    </row>
    <row r="545" spans="16:19" ht="15.75" customHeight="1" x14ac:dyDescent="0.2">
      <c r="P545" s="96"/>
      <c r="Q545" s="96"/>
      <c r="R545" s="96"/>
      <c r="S545" s="40"/>
    </row>
    <row r="546" spans="16:19" ht="15.75" customHeight="1" x14ac:dyDescent="0.2">
      <c r="P546" s="96"/>
      <c r="Q546" s="96"/>
      <c r="R546" s="96"/>
      <c r="S546" s="40"/>
    </row>
    <row r="547" spans="16:19" ht="15.75" customHeight="1" x14ac:dyDescent="0.2">
      <c r="P547" s="96"/>
      <c r="Q547" s="96"/>
      <c r="R547" s="96"/>
      <c r="S547" s="40"/>
    </row>
    <row r="548" spans="16:19" ht="15.75" customHeight="1" x14ac:dyDescent="0.2">
      <c r="P548" s="96"/>
      <c r="Q548" s="96"/>
      <c r="R548" s="96"/>
      <c r="S548" s="40"/>
    </row>
    <row r="549" spans="16:19" ht="15.75" customHeight="1" x14ac:dyDescent="0.2">
      <c r="P549" s="96"/>
      <c r="Q549" s="96"/>
      <c r="R549" s="96"/>
      <c r="S549" s="40"/>
    </row>
    <row r="550" spans="16:19" ht="15.75" customHeight="1" x14ac:dyDescent="0.2">
      <c r="P550" s="96"/>
      <c r="Q550" s="96"/>
      <c r="R550" s="96"/>
      <c r="S550" s="40"/>
    </row>
    <row r="551" spans="16:19" ht="15.75" customHeight="1" x14ac:dyDescent="0.2">
      <c r="P551" s="96"/>
      <c r="Q551" s="96"/>
      <c r="R551" s="96"/>
      <c r="S551" s="40"/>
    </row>
    <row r="552" spans="16:19" ht="15.75" customHeight="1" x14ac:dyDescent="0.2">
      <c r="P552" s="96"/>
      <c r="Q552" s="96"/>
      <c r="R552" s="96"/>
      <c r="S552" s="40"/>
    </row>
    <row r="553" spans="16:19" ht="15.75" customHeight="1" x14ac:dyDescent="0.2">
      <c r="P553" s="96"/>
      <c r="Q553" s="96"/>
      <c r="R553" s="96"/>
      <c r="S553" s="40"/>
    </row>
    <row r="554" spans="16:19" ht="15.75" customHeight="1" x14ac:dyDescent="0.2">
      <c r="P554" s="96"/>
      <c r="Q554" s="96"/>
      <c r="R554" s="96"/>
      <c r="S554" s="40"/>
    </row>
    <row r="555" spans="16:19" ht="15.75" customHeight="1" x14ac:dyDescent="0.2">
      <c r="P555" s="96"/>
      <c r="Q555" s="96"/>
      <c r="R555" s="96"/>
      <c r="S555" s="40"/>
    </row>
    <row r="556" spans="16:19" ht="15.75" customHeight="1" x14ac:dyDescent="0.2">
      <c r="P556" s="96"/>
      <c r="Q556" s="96"/>
      <c r="R556" s="96"/>
      <c r="S556" s="40"/>
    </row>
    <row r="557" spans="16:19" ht="15.75" customHeight="1" x14ac:dyDescent="0.2">
      <c r="P557" s="96"/>
      <c r="Q557" s="96"/>
      <c r="R557" s="96"/>
      <c r="S557" s="40"/>
    </row>
    <row r="558" spans="16:19" ht="15.75" customHeight="1" x14ac:dyDescent="0.2">
      <c r="P558" s="96"/>
      <c r="Q558" s="96"/>
      <c r="R558" s="96"/>
      <c r="S558" s="40"/>
    </row>
    <row r="559" spans="16:19" ht="15.75" customHeight="1" x14ac:dyDescent="0.2">
      <c r="P559" s="96"/>
      <c r="Q559" s="96"/>
      <c r="R559" s="96"/>
      <c r="S559" s="40"/>
    </row>
    <row r="560" spans="16:19" ht="15.75" customHeight="1" x14ac:dyDescent="0.2">
      <c r="P560" s="96"/>
      <c r="Q560" s="96"/>
      <c r="R560" s="96"/>
      <c r="S560" s="40"/>
    </row>
    <row r="561" spans="16:19" ht="15.75" customHeight="1" x14ac:dyDescent="0.2">
      <c r="P561" s="96"/>
      <c r="Q561" s="96"/>
      <c r="R561" s="96"/>
      <c r="S561" s="40"/>
    </row>
    <row r="562" spans="16:19" ht="15.75" customHeight="1" x14ac:dyDescent="0.2">
      <c r="P562" s="96"/>
      <c r="Q562" s="96"/>
      <c r="R562" s="96"/>
      <c r="S562" s="40"/>
    </row>
    <row r="563" spans="16:19" ht="15.75" customHeight="1" x14ac:dyDescent="0.2">
      <c r="P563" s="96"/>
      <c r="Q563" s="96"/>
      <c r="R563" s="96"/>
      <c r="S563" s="40"/>
    </row>
    <row r="564" spans="16:19" ht="15.75" customHeight="1" x14ac:dyDescent="0.2">
      <c r="P564" s="96"/>
      <c r="Q564" s="96"/>
      <c r="R564" s="96"/>
      <c r="S564" s="40"/>
    </row>
    <row r="565" spans="16:19" ht="15.75" customHeight="1" x14ac:dyDescent="0.2">
      <c r="P565" s="96"/>
      <c r="Q565" s="96"/>
      <c r="R565" s="96"/>
      <c r="S565" s="40"/>
    </row>
    <row r="566" spans="16:19" ht="15.75" customHeight="1" x14ac:dyDescent="0.2">
      <c r="P566" s="96"/>
      <c r="Q566" s="96"/>
      <c r="R566" s="96"/>
      <c r="S566" s="40"/>
    </row>
    <row r="567" spans="16:19" ht="15.75" customHeight="1" x14ac:dyDescent="0.2">
      <c r="P567" s="96"/>
      <c r="Q567" s="96"/>
      <c r="R567" s="96"/>
      <c r="S567" s="40"/>
    </row>
    <row r="568" spans="16:19" ht="15.75" customHeight="1" x14ac:dyDescent="0.2">
      <c r="P568" s="96"/>
      <c r="Q568" s="96"/>
      <c r="R568" s="96"/>
      <c r="S568" s="40"/>
    </row>
    <row r="569" spans="16:19" ht="15.75" customHeight="1" x14ac:dyDescent="0.2">
      <c r="P569" s="96"/>
      <c r="Q569" s="96"/>
      <c r="R569" s="96"/>
      <c r="S569" s="40"/>
    </row>
    <row r="570" spans="16:19" ht="15.75" customHeight="1" x14ac:dyDescent="0.2">
      <c r="P570" s="96"/>
      <c r="Q570" s="96"/>
      <c r="R570" s="96"/>
      <c r="S570" s="40"/>
    </row>
    <row r="571" spans="16:19" ht="15.75" customHeight="1" x14ac:dyDescent="0.2">
      <c r="P571" s="96"/>
      <c r="Q571" s="96"/>
      <c r="R571" s="96"/>
      <c r="S571" s="40"/>
    </row>
    <row r="572" spans="16:19" ht="15.75" customHeight="1" x14ac:dyDescent="0.2">
      <c r="P572" s="96"/>
      <c r="Q572" s="96"/>
      <c r="R572" s="96"/>
      <c r="S572" s="40"/>
    </row>
    <row r="573" spans="16:19" ht="15.75" customHeight="1" x14ac:dyDescent="0.2">
      <c r="P573" s="96"/>
      <c r="Q573" s="96"/>
      <c r="R573" s="96"/>
      <c r="S573" s="40"/>
    </row>
    <row r="574" spans="16:19" ht="15.75" customHeight="1" x14ac:dyDescent="0.2">
      <c r="P574" s="96"/>
      <c r="Q574" s="96"/>
      <c r="R574" s="96"/>
      <c r="S574" s="40"/>
    </row>
    <row r="575" spans="16:19" ht="15.75" customHeight="1" x14ac:dyDescent="0.2">
      <c r="P575" s="96"/>
      <c r="Q575" s="96"/>
      <c r="R575" s="96"/>
      <c r="S575" s="40"/>
    </row>
    <row r="576" spans="16:19" ht="15.75" customHeight="1" x14ac:dyDescent="0.2">
      <c r="P576" s="96"/>
      <c r="Q576" s="96"/>
      <c r="R576" s="96"/>
      <c r="S576" s="40"/>
    </row>
    <row r="577" spans="16:19" ht="15.75" customHeight="1" x14ac:dyDescent="0.2">
      <c r="P577" s="96"/>
      <c r="Q577" s="96"/>
      <c r="R577" s="96"/>
      <c r="S577" s="40"/>
    </row>
    <row r="578" spans="16:19" ht="15.75" customHeight="1" x14ac:dyDescent="0.2">
      <c r="P578" s="96"/>
      <c r="Q578" s="96"/>
      <c r="R578" s="96"/>
      <c r="S578" s="40"/>
    </row>
    <row r="579" spans="16:19" ht="15.75" customHeight="1" x14ac:dyDescent="0.2">
      <c r="P579" s="96"/>
      <c r="Q579" s="96"/>
      <c r="R579" s="96"/>
      <c r="S579" s="40"/>
    </row>
    <row r="580" spans="16:19" ht="15.75" customHeight="1" x14ac:dyDescent="0.2">
      <c r="P580" s="96"/>
      <c r="Q580" s="96"/>
      <c r="R580" s="96"/>
      <c r="S580" s="40"/>
    </row>
    <row r="581" spans="16:19" ht="15.75" customHeight="1" x14ac:dyDescent="0.2">
      <c r="P581" s="96"/>
      <c r="Q581" s="96"/>
      <c r="R581" s="96"/>
      <c r="S581" s="40"/>
    </row>
    <row r="582" spans="16:19" ht="15.75" customHeight="1" x14ac:dyDescent="0.2">
      <c r="P582" s="96"/>
      <c r="Q582" s="96"/>
      <c r="R582" s="96"/>
      <c r="S582" s="40"/>
    </row>
    <row r="583" spans="16:19" ht="15.75" customHeight="1" x14ac:dyDescent="0.2">
      <c r="P583" s="96"/>
      <c r="Q583" s="96"/>
      <c r="R583" s="96"/>
      <c r="S583" s="40"/>
    </row>
    <row r="584" spans="16:19" ht="15.75" customHeight="1" x14ac:dyDescent="0.2">
      <c r="P584" s="96"/>
      <c r="Q584" s="96"/>
      <c r="R584" s="96"/>
      <c r="S584" s="40"/>
    </row>
    <row r="585" spans="16:19" ht="15.75" customHeight="1" x14ac:dyDescent="0.2">
      <c r="P585" s="96"/>
      <c r="Q585" s="96"/>
      <c r="R585" s="96"/>
      <c r="S585" s="40"/>
    </row>
    <row r="586" spans="16:19" ht="15.75" customHeight="1" x14ac:dyDescent="0.2">
      <c r="P586" s="96"/>
      <c r="Q586" s="96"/>
      <c r="R586" s="96"/>
      <c r="S586" s="40"/>
    </row>
    <row r="587" spans="16:19" ht="15.75" customHeight="1" x14ac:dyDescent="0.2">
      <c r="P587" s="96"/>
      <c r="Q587" s="96"/>
      <c r="R587" s="96"/>
      <c r="S587" s="40"/>
    </row>
    <row r="588" spans="16:19" ht="15.75" customHeight="1" x14ac:dyDescent="0.2">
      <c r="P588" s="96"/>
      <c r="Q588" s="96"/>
      <c r="R588" s="96"/>
      <c r="S588" s="40"/>
    </row>
    <row r="589" spans="16:19" ht="15.75" customHeight="1" x14ac:dyDescent="0.2">
      <c r="P589" s="96"/>
      <c r="Q589" s="96"/>
      <c r="R589" s="96"/>
      <c r="S589" s="40"/>
    </row>
    <row r="590" spans="16:19" ht="15.75" customHeight="1" x14ac:dyDescent="0.2">
      <c r="P590" s="96"/>
      <c r="Q590" s="96"/>
      <c r="R590" s="96"/>
      <c r="S590" s="40"/>
    </row>
    <row r="591" spans="16:19" ht="15.75" customHeight="1" x14ac:dyDescent="0.2">
      <c r="P591" s="96"/>
      <c r="Q591" s="96"/>
      <c r="R591" s="96"/>
      <c r="S591" s="40"/>
    </row>
    <row r="592" spans="16:19" ht="15.75" customHeight="1" x14ac:dyDescent="0.2">
      <c r="P592" s="96"/>
      <c r="Q592" s="96"/>
      <c r="R592" s="96"/>
      <c r="S592" s="40"/>
    </row>
    <row r="593" spans="16:19" ht="15.75" customHeight="1" x14ac:dyDescent="0.2">
      <c r="P593" s="96"/>
      <c r="Q593" s="96"/>
      <c r="R593" s="96"/>
      <c r="S593" s="40"/>
    </row>
    <row r="594" spans="16:19" ht="15.75" customHeight="1" x14ac:dyDescent="0.2">
      <c r="P594" s="96"/>
      <c r="Q594" s="96"/>
      <c r="R594" s="96"/>
      <c r="S594" s="40"/>
    </row>
    <row r="595" spans="16:19" ht="15.75" customHeight="1" x14ac:dyDescent="0.2">
      <c r="P595" s="96"/>
      <c r="Q595" s="96"/>
      <c r="R595" s="96"/>
      <c r="S595" s="40"/>
    </row>
    <row r="596" spans="16:19" ht="15.75" customHeight="1" x14ac:dyDescent="0.2">
      <c r="P596" s="96"/>
      <c r="Q596" s="96"/>
      <c r="R596" s="96"/>
      <c r="S596" s="40"/>
    </row>
    <row r="597" spans="16:19" ht="15.75" customHeight="1" x14ac:dyDescent="0.2">
      <c r="P597" s="96"/>
      <c r="Q597" s="96"/>
      <c r="R597" s="96"/>
      <c r="S597" s="40"/>
    </row>
    <row r="598" spans="16:19" ht="15.75" customHeight="1" x14ac:dyDescent="0.2">
      <c r="P598" s="96"/>
      <c r="Q598" s="96"/>
      <c r="R598" s="96"/>
      <c r="S598" s="40"/>
    </row>
    <row r="599" spans="16:19" ht="15.75" customHeight="1" x14ac:dyDescent="0.2">
      <c r="P599" s="96"/>
      <c r="Q599" s="96"/>
      <c r="R599" s="96"/>
      <c r="S599" s="40"/>
    </row>
    <row r="600" spans="16:19" ht="15.75" customHeight="1" x14ac:dyDescent="0.2">
      <c r="P600" s="96"/>
      <c r="Q600" s="96"/>
      <c r="R600" s="96"/>
      <c r="S600" s="40"/>
    </row>
    <row r="601" spans="16:19" ht="15.75" customHeight="1" x14ac:dyDescent="0.2">
      <c r="P601" s="96"/>
      <c r="Q601" s="96"/>
      <c r="R601" s="96"/>
      <c r="S601" s="40"/>
    </row>
    <row r="602" spans="16:19" ht="15.75" customHeight="1" x14ac:dyDescent="0.2">
      <c r="P602" s="96"/>
      <c r="Q602" s="96"/>
      <c r="R602" s="96"/>
      <c r="S602" s="40"/>
    </row>
    <row r="603" spans="16:19" ht="15.75" customHeight="1" x14ac:dyDescent="0.2">
      <c r="P603" s="96"/>
      <c r="Q603" s="96"/>
      <c r="R603" s="96"/>
      <c r="S603" s="40"/>
    </row>
    <row r="604" spans="16:19" ht="15.75" customHeight="1" x14ac:dyDescent="0.2">
      <c r="P604" s="96"/>
      <c r="Q604" s="96"/>
      <c r="R604" s="96"/>
      <c r="S604" s="40"/>
    </row>
    <row r="605" spans="16:19" ht="15.75" customHeight="1" x14ac:dyDescent="0.2">
      <c r="P605" s="96"/>
      <c r="Q605" s="96"/>
      <c r="R605" s="96"/>
      <c r="S605" s="40"/>
    </row>
    <row r="606" spans="16:19" ht="15.75" customHeight="1" x14ac:dyDescent="0.2">
      <c r="P606" s="96"/>
      <c r="Q606" s="96"/>
      <c r="R606" s="96"/>
      <c r="S606" s="40"/>
    </row>
    <row r="607" spans="16:19" ht="15.75" customHeight="1" x14ac:dyDescent="0.2">
      <c r="P607" s="96"/>
      <c r="Q607" s="96"/>
      <c r="R607" s="96"/>
      <c r="S607" s="40"/>
    </row>
    <row r="608" spans="16:19" ht="15.75" customHeight="1" x14ac:dyDescent="0.2">
      <c r="P608" s="96"/>
      <c r="Q608" s="96"/>
      <c r="R608" s="96"/>
      <c r="S608" s="40"/>
    </row>
    <row r="609" spans="16:19" ht="15.75" customHeight="1" x14ac:dyDescent="0.2">
      <c r="P609" s="96"/>
      <c r="Q609" s="96"/>
      <c r="R609" s="96"/>
      <c r="S609" s="40"/>
    </row>
    <row r="610" spans="16:19" ht="15.75" customHeight="1" x14ac:dyDescent="0.2">
      <c r="P610" s="96"/>
      <c r="Q610" s="96"/>
      <c r="R610" s="96"/>
      <c r="S610" s="40"/>
    </row>
    <row r="611" spans="16:19" ht="15.75" customHeight="1" x14ac:dyDescent="0.2">
      <c r="P611" s="96"/>
      <c r="Q611" s="96"/>
      <c r="R611" s="96"/>
      <c r="S611" s="40"/>
    </row>
    <row r="612" spans="16:19" ht="15.75" customHeight="1" x14ac:dyDescent="0.2">
      <c r="P612" s="96"/>
      <c r="Q612" s="96"/>
      <c r="R612" s="96"/>
      <c r="S612" s="40"/>
    </row>
    <row r="613" spans="16:19" ht="15.75" customHeight="1" x14ac:dyDescent="0.2">
      <c r="P613" s="96"/>
      <c r="Q613" s="96"/>
      <c r="R613" s="96"/>
      <c r="S613" s="40"/>
    </row>
    <row r="614" spans="16:19" ht="15.75" customHeight="1" x14ac:dyDescent="0.2">
      <c r="P614" s="96"/>
      <c r="Q614" s="96"/>
      <c r="R614" s="96"/>
      <c r="S614" s="40"/>
    </row>
    <row r="615" spans="16:19" ht="15.75" customHeight="1" x14ac:dyDescent="0.2">
      <c r="P615" s="96"/>
      <c r="Q615" s="96"/>
      <c r="R615" s="96"/>
      <c r="S615" s="40"/>
    </row>
    <row r="616" spans="16:19" ht="15.75" customHeight="1" x14ac:dyDescent="0.2">
      <c r="P616" s="96"/>
      <c r="Q616" s="96"/>
      <c r="R616" s="96"/>
      <c r="S616" s="40"/>
    </row>
    <row r="617" spans="16:19" ht="15.75" customHeight="1" x14ac:dyDescent="0.2">
      <c r="P617" s="96"/>
      <c r="Q617" s="96"/>
      <c r="R617" s="96"/>
      <c r="S617" s="40"/>
    </row>
    <row r="618" spans="16:19" ht="15.75" customHeight="1" x14ac:dyDescent="0.2">
      <c r="P618" s="96"/>
      <c r="Q618" s="96"/>
      <c r="R618" s="96"/>
      <c r="S618" s="40"/>
    </row>
    <row r="619" spans="16:19" ht="15.75" customHeight="1" x14ac:dyDescent="0.2">
      <c r="P619" s="96"/>
      <c r="Q619" s="96"/>
      <c r="R619" s="96"/>
      <c r="S619" s="40"/>
    </row>
    <row r="620" spans="16:19" ht="15.75" customHeight="1" x14ac:dyDescent="0.2">
      <c r="P620" s="96"/>
      <c r="Q620" s="96"/>
      <c r="R620" s="96"/>
      <c r="S620" s="40"/>
    </row>
    <row r="621" spans="16:19" ht="15.75" customHeight="1" x14ac:dyDescent="0.2">
      <c r="P621" s="96"/>
      <c r="Q621" s="96"/>
      <c r="R621" s="96"/>
      <c r="S621" s="40"/>
    </row>
    <row r="622" spans="16:19" ht="15.75" customHeight="1" x14ac:dyDescent="0.2">
      <c r="P622" s="96"/>
      <c r="Q622" s="96"/>
      <c r="R622" s="96"/>
      <c r="S622" s="40"/>
    </row>
    <row r="623" spans="16:19" ht="15.75" customHeight="1" x14ac:dyDescent="0.2">
      <c r="P623" s="96"/>
      <c r="Q623" s="96"/>
      <c r="R623" s="96"/>
      <c r="S623" s="40"/>
    </row>
    <row r="624" spans="16:19" ht="15.75" customHeight="1" x14ac:dyDescent="0.2">
      <c r="P624" s="96"/>
      <c r="Q624" s="96"/>
      <c r="R624" s="96"/>
      <c r="S624" s="40"/>
    </row>
    <row r="625" spans="16:19" ht="15.75" customHeight="1" x14ac:dyDescent="0.2">
      <c r="P625" s="96"/>
      <c r="Q625" s="96"/>
      <c r="R625" s="96"/>
      <c r="S625" s="40"/>
    </row>
    <row r="626" spans="16:19" ht="15.75" customHeight="1" x14ac:dyDescent="0.2">
      <c r="P626" s="96"/>
      <c r="Q626" s="96"/>
      <c r="R626" s="96"/>
      <c r="S626" s="40"/>
    </row>
    <row r="627" spans="16:19" ht="15.75" customHeight="1" x14ac:dyDescent="0.2">
      <c r="P627" s="96"/>
      <c r="Q627" s="96"/>
      <c r="R627" s="96"/>
      <c r="S627" s="40"/>
    </row>
    <row r="628" spans="16:19" ht="15.75" customHeight="1" x14ac:dyDescent="0.2">
      <c r="P628" s="96"/>
      <c r="Q628" s="96"/>
      <c r="R628" s="96"/>
      <c r="S628" s="40"/>
    </row>
    <row r="629" spans="16:19" ht="15.75" customHeight="1" x14ac:dyDescent="0.2">
      <c r="P629" s="96"/>
      <c r="Q629" s="96"/>
      <c r="R629" s="96"/>
      <c r="S629" s="40"/>
    </row>
    <row r="630" spans="16:19" ht="15.75" customHeight="1" x14ac:dyDescent="0.2">
      <c r="P630" s="96"/>
      <c r="Q630" s="96"/>
      <c r="R630" s="96"/>
      <c r="S630" s="40"/>
    </row>
    <row r="631" spans="16:19" ht="15.75" customHeight="1" x14ac:dyDescent="0.2">
      <c r="P631" s="96"/>
      <c r="Q631" s="96"/>
      <c r="R631" s="96"/>
      <c r="S631" s="40"/>
    </row>
    <row r="632" spans="16:19" ht="15.75" customHeight="1" x14ac:dyDescent="0.2">
      <c r="P632" s="96"/>
      <c r="Q632" s="96"/>
      <c r="R632" s="96"/>
      <c r="S632" s="40"/>
    </row>
    <row r="633" spans="16:19" ht="15.75" customHeight="1" x14ac:dyDescent="0.2">
      <c r="P633" s="96"/>
      <c r="Q633" s="96"/>
      <c r="R633" s="96"/>
      <c r="S633" s="40"/>
    </row>
    <row r="634" spans="16:19" ht="15.75" customHeight="1" x14ac:dyDescent="0.2">
      <c r="P634" s="96"/>
      <c r="Q634" s="96"/>
      <c r="R634" s="96"/>
      <c r="S634" s="40"/>
    </row>
    <row r="635" spans="16:19" ht="15.75" customHeight="1" x14ac:dyDescent="0.2">
      <c r="P635" s="96"/>
      <c r="Q635" s="96"/>
      <c r="R635" s="96"/>
      <c r="S635" s="40"/>
    </row>
    <row r="636" spans="16:19" ht="15.75" customHeight="1" x14ac:dyDescent="0.2">
      <c r="P636" s="96"/>
      <c r="Q636" s="96"/>
      <c r="R636" s="96"/>
      <c r="S636" s="40"/>
    </row>
    <row r="637" spans="16:19" ht="15.75" customHeight="1" x14ac:dyDescent="0.2">
      <c r="P637" s="96"/>
      <c r="Q637" s="96"/>
      <c r="R637" s="96"/>
      <c r="S637" s="40"/>
    </row>
    <row r="638" spans="16:19" ht="15.75" customHeight="1" x14ac:dyDescent="0.2">
      <c r="P638" s="96"/>
      <c r="Q638" s="96"/>
      <c r="R638" s="96"/>
      <c r="S638" s="40"/>
    </row>
    <row r="639" spans="16:19" ht="15.75" customHeight="1" x14ac:dyDescent="0.2">
      <c r="P639" s="96"/>
      <c r="Q639" s="96"/>
      <c r="R639" s="96"/>
      <c r="S639" s="40"/>
    </row>
    <row r="640" spans="16:19" ht="15.75" customHeight="1" x14ac:dyDescent="0.2">
      <c r="P640" s="96"/>
      <c r="Q640" s="96"/>
      <c r="R640" s="96"/>
      <c r="S640" s="40"/>
    </row>
    <row r="641" spans="16:19" ht="15.75" customHeight="1" x14ac:dyDescent="0.2">
      <c r="P641" s="96"/>
      <c r="Q641" s="96"/>
      <c r="R641" s="96"/>
      <c r="S641" s="40"/>
    </row>
    <row r="642" spans="16:19" ht="15.75" customHeight="1" x14ac:dyDescent="0.2">
      <c r="P642" s="96"/>
      <c r="Q642" s="96"/>
      <c r="R642" s="96"/>
      <c r="S642" s="40"/>
    </row>
    <row r="643" spans="16:19" ht="15.75" customHeight="1" x14ac:dyDescent="0.2">
      <c r="P643" s="96"/>
      <c r="Q643" s="96"/>
      <c r="R643" s="96"/>
      <c r="S643" s="40"/>
    </row>
    <row r="644" spans="16:19" ht="15.75" customHeight="1" x14ac:dyDescent="0.2">
      <c r="P644" s="96"/>
      <c r="Q644" s="96"/>
      <c r="R644" s="96"/>
      <c r="S644" s="40"/>
    </row>
    <row r="645" spans="16:19" ht="15.75" customHeight="1" x14ac:dyDescent="0.2">
      <c r="P645" s="96"/>
      <c r="Q645" s="96"/>
      <c r="R645" s="96"/>
      <c r="S645" s="40"/>
    </row>
    <row r="646" spans="16:19" ht="15.75" customHeight="1" x14ac:dyDescent="0.2">
      <c r="P646" s="96"/>
      <c r="Q646" s="96"/>
      <c r="R646" s="96"/>
      <c r="S646" s="40"/>
    </row>
    <row r="647" spans="16:19" ht="15.75" customHeight="1" x14ac:dyDescent="0.2">
      <c r="P647" s="96"/>
      <c r="Q647" s="96"/>
      <c r="R647" s="96"/>
      <c r="S647" s="40"/>
    </row>
    <row r="648" spans="16:19" ht="15.75" customHeight="1" x14ac:dyDescent="0.2">
      <c r="P648" s="96"/>
      <c r="Q648" s="96"/>
      <c r="R648" s="96"/>
      <c r="S648" s="40"/>
    </row>
    <row r="649" spans="16:19" ht="15.75" customHeight="1" x14ac:dyDescent="0.2">
      <c r="P649" s="96"/>
      <c r="Q649" s="96"/>
      <c r="R649" s="96"/>
      <c r="S649" s="40"/>
    </row>
    <row r="650" spans="16:19" ht="15.75" customHeight="1" x14ac:dyDescent="0.2">
      <c r="P650" s="96"/>
      <c r="Q650" s="96"/>
      <c r="R650" s="96"/>
      <c r="S650" s="40"/>
    </row>
    <row r="651" spans="16:19" ht="15.75" customHeight="1" x14ac:dyDescent="0.2">
      <c r="P651" s="96"/>
      <c r="Q651" s="96"/>
      <c r="R651" s="96"/>
      <c r="S651" s="40"/>
    </row>
    <row r="652" spans="16:19" ht="15.75" customHeight="1" x14ac:dyDescent="0.2">
      <c r="P652" s="96"/>
      <c r="Q652" s="96"/>
      <c r="R652" s="96"/>
      <c r="S652" s="40"/>
    </row>
    <row r="653" spans="16:19" ht="15.75" customHeight="1" x14ac:dyDescent="0.2">
      <c r="P653" s="96"/>
      <c r="Q653" s="96"/>
      <c r="R653" s="96"/>
      <c r="S653" s="40"/>
    </row>
    <row r="654" spans="16:19" ht="15.75" customHeight="1" x14ac:dyDescent="0.2">
      <c r="P654" s="96"/>
      <c r="Q654" s="96"/>
      <c r="R654" s="96"/>
      <c r="S654" s="40"/>
    </row>
    <row r="655" spans="16:19" ht="15.75" customHeight="1" x14ac:dyDescent="0.2">
      <c r="P655" s="96"/>
      <c r="Q655" s="96"/>
      <c r="R655" s="96"/>
      <c r="S655" s="40"/>
    </row>
    <row r="656" spans="16:19" ht="15.75" customHeight="1" x14ac:dyDescent="0.2">
      <c r="P656" s="96"/>
      <c r="Q656" s="96"/>
      <c r="R656" s="96"/>
      <c r="S656" s="40"/>
    </row>
    <row r="657" spans="16:19" ht="15.75" customHeight="1" x14ac:dyDescent="0.2">
      <c r="P657" s="96"/>
      <c r="Q657" s="96"/>
      <c r="R657" s="96"/>
      <c r="S657" s="40"/>
    </row>
    <row r="658" spans="16:19" ht="15.75" customHeight="1" x14ac:dyDescent="0.2">
      <c r="P658" s="96"/>
      <c r="Q658" s="96"/>
      <c r="R658" s="96"/>
      <c r="S658" s="40"/>
    </row>
    <row r="659" spans="16:19" ht="15.75" customHeight="1" x14ac:dyDescent="0.2">
      <c r="P659" s="96"/>
      <c r="Q659" s="96"/>
      <c r="R659" s="96"/>
      <c r="S659" s="40"/>
    </row>
    <row r="660" spans="16:19" ht="15.75" customHeight="1" x14ac:dyDescent="0.2">
      <c r="P660" s="96"/>
      <c r="Q660" s="96"/>
      <c r="R660" s="96"/>
      <c r="S660" s="40"/>
    </row>
    <row r="661" spans="16:19" ht="15.75" customHeight="1" x14ac:dyDescent="0.2">
      <c r="P661" s="96"/>
      <c r="Q661" s="96"/>
      <c r="R661" s="96"/>
      <c r="S661" s="40"/>
    </row>
    <row r="662" spans="16:19" ht="15.75" customHeight="1" x14ac:dyDescent="0.2">
      <c r="P662" s="96"/>
      <c r="Q662" s="96"/>
      <c r="R662" s="96"/>
      <c r="S662" s="40"/>
    </row>
    <row r="663" spans="16:19" ht="15.75" customHeight="1" x14ac:dyDescent="0.2">
      <c r="P663" s="96"/>
      <c r="Q663" s="96"/>
      <c r="R663" s="96"/>
      <c r="S663" s="40"/>
    </row>
    <row r="664" spans="16:19" ht="15.75" customHeight="1" x14ac:dyDescent="0.2">
      <c r="P664" s="96"/>
      <c r="Q664" s="96"/>
      <c r="R664" s="96"/>
      <c r="S664" s="40"/>
    </row>
    <row r="665" spans="16:19" ht="15.75" customHeight="1" x14ac:dyDescent="0.2">
      <c r="P665" s="96"/>
      <c r="Q665" s="96"/>
      <c r="R665" s="96"/>
      <c r="S665" s="40"/>
    </row>
    <row r="666" spans="16:19" ht="15.75" customHeight="1" x14ac:dyDescent="0.2">
      <c r="P666" s="96"/>
      <c r="Q666" s="96"/>
      <c r="R666" s="96"/>
      <c r="S666" s="40"/>
    </row>
    <row r="667" spans="16:19" ht="15.75" customHeight="1" x14ac:dyDescent="0.2">
      <c r="P667" s="96"/>
      <c r="Q667" s="96"/>
      <c r="R667" s="96"/>
      <c r="S667" s="40"/>
    </row>
    <row r="668" spans="16:19" ht="15.75" customHeight="1" x14ac:dyDescent="0.2">
      <c r="P668" s="96"/>
      <c r="Q668" s="96"/>
      <c r="R668" s="96"/>
      <c r="S668" s="40"/>
    </row>
    <row r="669" spans="16:19" ht="15.75" customHeight="1" x14ac:dyDescent="0.2">
      <c r="P669" s="96"/>
      <c r="Q669" s="96"/>
      <c r="R669" s="96"/>
      <c r="S669" s="40"/>
    </row>
    <row r="670" spans="16:19" ht="15.75" customHeight="1" x14ac:dyDescent="0.2">
      <c r="P670" s="96"/>
      <c r="Q670" s="96"/>
      <c r="R670" s="96"/>
      <c r="S670" s="40"/>
    </row>
    <row r="671" spans="16:19" ht="15.75" customHeight="1" x14ac:dyDescent="0.2">
      <c r="P671" s="96"/>
      <c r="Q671" s="96"/>
      <c r="R671" s="96"/>
      <c r="S671" s="40"/>
    </row>
    <row r="672" spans="16:19" ht="15.75" customHeight="1" x14ac:dyDescent="0.2">
      <c r="P672" s="96"/>
      <c r="Q672" s="96"/>
      <c r="R672" s="96"/>
      <c r="S672" s="40"/>
    </row>
    <row r="673" spans="16:19" ht="15.75" customHeight="1" x14ac:dyDescent="0.2">
      <c r="P673" s="96"/>
      <c r="Q673" s="96"/>
      <c r="R673" s="96"/>
      <c r="S673" s="40"/>
    </row>
    <row r="674" spans="16:19" ht="15.75" customHeight="1" x14ac:dyDescent="0.2">
      <c r="P674" s="96"/>
      <c r="Q674" s="96"/>
      <c r="R674" s="96"/>
      <c r="S674" s="40"/>
    </row>
    <row r="675" spans="16:19" ht="15.75" customHeight="1" x14ac:dyDescent="0.2">
      <c r="P675" s="96"/>
      <c r="Q675" s="96"/>
      <c r="R675" s="96"/>
      <c r="S675" s="40"/>
    </row>
    <row r="676" spans="16:19" ht="15.75" customHeight="1" x14ac:dyDescent="0.2">
      <c r="P676" s="96"/>
      <c r="Q676" s="96"/>
      <c r="R676" s="96"/>
      <c r="S676" s="40"/>
    </row>
    <row r="677" spans="16:19" ht="15.75" customHeight="1" x14ac:dyDescent="0.2">
      <c r="P677" s="96"/>
      <c r="Q677" s="96"/>
      <c r="R677" s="96"/>
      <c r="S677" s="40"/>
    </row>
    <row r="678" spans="16:19" ht="15.75" customHeight="1" x14ac:dyDescent="0.2">
      <c r="P678" s="96"/>
      <c r="Q678" s="96"/>
      <c r="R678" s="96"/>
      <c r="S678" s="40"/>
    </row>
    <row r="679" spans="16:19" ht="15.75" customHeight="1" x14ac:dyDescent="0.2">
      <c r="P679" s="96"/>
      <c r="Q679" s="96"/>
      <c r="R679" s="96"/>
      <c r="S679" s="40"/>
    </row>
    <row r="680" spans="16:19" ht="15.75" customHeight="1" x14ac:dyDescent="0.2">
      <c r="P680" s="96"/>
      <c r="Q680" s="96"/>
      <c r="R680" s="96"/>
      <c r="S680" s="40"/>
    </row>
    <row r="681" spans="16:19" ht="15.75" customHeight="1" x14ac:dyDescent="0.2">
      <c r="P681" s="96"/>
      <c r="Q681" s="96"/>
      <c r="R681" s="96"/>
      <c r="S681" s="40"/>
    </row>
    <row r="682" spans="16:19" ht="15.75" customHeight="1" x14ac:dyDescent="0.2">
      <c r="P682" s="96"/>
      <c r="Q682" s="96"/>
      <c r="R682" s="96"/>
      <c r="S682" s="40"/>
    </row>
    <row r="683" spans="16:19" ht="15.75" customHeight="1" x14ac:dyDescent="0.2">
      <c r="P683" s="96"/>
      <c r="Q683" s="96"/>
      <c r="R683" s="96"/>
      <c r="S683" s="40"/>
    </row>
    <row r="684" spans="16:19" ht="15.75" customHeight="1" x14ac:dyDescent="0.2">
      <c r="P684" s="96"/>
      <c r="Q684" s="96"/>
      <c r="R684" s="96"/>
      <c r="S684" s="40"/>
    </row>
    <row r="685" spans="16:19" ht="15.75" customHeight="1" x14ac:dyDescent="0.2">
      <c r="P685" s="96"/>
      <c r="Q685" s="96"/>
      <c r="R685" s="96"/>
      <c r="S685" s="40"/>
    </row>
    <row r="686" spans="16:19" ht="15.75" customHeight="1" x14ac:dyDescent="0.2">
      <c r="P686" s="96"/>
      <c r="Q686" s="96"/>
      <c r="R686" s="96"/>
      <c r="S686" s="40"/>
    </row>
    <row r="687" spans="16:19" ht="15.75" customHeight="1" x14ac:dyDescent="0.2">
      <c r="P687" s="96"/>
      <c r="Q687" s="96"/>
      <c r="R687" s="96"/>
      <c r="S687" s="40"/>
    </row>
    <row r="688" spans="16:19" ht="15.75" customHeight="1" x14ac:dyDescent="0.2">
      <c r="P688" s="96"/>
      <c r="Q688" s="96"/>
      <c r="R688" s="96"/>
      <c r="S688" s="40"/>
    </row>
    <row r="689" spans="16:19" ht="15.75" customHeight="1" x14ac:dyDescent="0.2">
      <c r="P689" s="96"/>
      <c r="Q689" s="96"/>
      <c r="R689" s="96"/>
      <c r="S689" s="40"/>
    </row>
    <row r="690" spans="16:19" ht="15.75" customHeight="1" x14ac:dyDescent="0.2">
      <c r="P690" s="96"/>
      <c r="Q690" s="96"/>
      <c r="R690" s="96"/>
      <c r="S690" s="40"/>
    </row>
    <row r="691" spans="16:19" ht="15.75" customHeight="1" x14ac:dyDescent="0.2">
      <c r="P691" s="96"/>
      <c r="Q691" s="96"/>
      <c r="R691" s="96"/>
      <c r="S691" s="40"/>
    </row>
    <row r="692" spans="16:19" ht="15.75" customHeight="1" x14ac:dyDescent="0.2">
      <c r="P692" s="96"/>
      <c r="Q692" s="96"/>
      <c r="R692" s="96"/>
      <c r="S692" s="40"/>
    </row>
    <row r="693" spans="16:19" ht="15.75" customHeight="1" x14ac:dyDescent="0.2">
      <c r="P693" s="96"/>
      <c r="Q693" s="96"/>
      <c r="R693" s="96"/>
      <c r="S693" s="40"/>
    </row>
    <row r="694" spans="16:19" ht="15.75" customHeight="1" x14ac:dyDescent="0.2">
      <c r="P694" s="96"/>
      <c r="Q694" s="96"/>
      <c r="R694" s="96"/>
      <c r="S694" s="40"/>
    </row>
    <row r="695" spans="16:19" ht="15.75" customHeight="1" x14ac:dyDescent="0.2">
      <c r="P695" s="96"/>
      <c r="Q695" s="96"/>
      <c r="R695" s="96"/>
      <c r="S695" s="40"/>
    </row>
    <row r="696" spans="16:19" ht="15.75" customHeight="1" x14ac:dyDescent="0.2">
      <c r="P696" s="96"/>
      <c r="Q696" s="96"/>
      <c r="R696" s="96"/>
      <c r="S696" s="40"/>
    </row>
    <row r="697" spans="16:19" ht="15.75" customHeight="1" x14ac:dyDescent="0.2">
      <c r="P697" s="96"/>
      <c r="Q697" s="96"/>
      <c r="R697" s="96"/>
      <c r="S697" s="40"/>
    </row>
    <row r="698" spans="16:19" ht="15.75" customHeight="1" x14ac:dyDescent="0.2">
      <c r="P698" s="96"/>
      <c r="Q698" s="96"/>
      <c r="R698" s="96"/>
      <c r="S698" s="40"/>
    </row>
    <row r="699" spans="16:19" ht="15.75" customHeight="1" x14ac:dyDescent="0.2">
      <c r="P699" s="96"/>
      <c r="Q699" s="96"/>
      <c r="R699" s="96"/>
      <c r="S699" s="40"/>
    </row>
    <row r="700" spans="16:19" ht="15.75" customHeight="1" x14ac:dyDescent="0.2">
      <c r="P700" s="96"/>
      <c r="Q700" s="96"/>
      <c r="R700" s="96"/>
      <c r="S700" s="40"/>
    </row>
    <row r="701" spans="16:19" ht="15.75" customHeight="1" x14ac:dyDescent="0.2">
      <c r="P701" s="96"/>
      <c r="Q701" s="96"/>
      <c r="R701" s="96"/>
      <c r="S701" s="40"/>
    </row>
    <row r="702" spans="16:19" ht="15.75" customHeight="1" x14ac:dyDescent="0.2">
      <c r="P702" s="96"/>
      <c r="Q702" s="96"/>
      <c r="R702" s="96"/>
      <c r="S702" s="40"/>
    </row>
    <row r="703" spans="16:19" ht="15.75" customHeight="1" x14ac:dyDescent="0.2">
      <c r="P703" s="96"/>
      <c r="Q703" s="96"/>
      <c r="R703" s="96"/>
      <c r="S703" s="40"/>
    </row>
    <row r="704" spans="16:19" ht="15.75" customHeight="1" x14ac:dyDescent="0.2">
      <c r="P704" s="96"/>
      <c r="Q704" s="96"/>
      <c r="R704" s="96"/>
      <c r="S704" s="40"/>
    </row>
    <row r="705" spans="16:19" ht="15.75" customHeight="1" x14ac:dyDescent="0.2">
      <c r="P705" s="96"/>
      <c r="Q705" s="96"/>
      <c r="R705" s="96"/>
      <c r="S705" s="40"/>
    </row>
    <row r="706" spans="16:19" ht="15.75" customHeight="1" x14ac:dyDescent="0.2">
      <c r="P706" s="96"/>
      <c r="Q706" s="96"/>
      <c r="R706" s="96"/>
      <c r="S706" s="40"/>
    </row>
    <row r="707" spans="16:19" ht="15.75" customHeight="1" x14ac:dyDescent="0.2">
      <c r="P707" s="96"/>
      <c r="Q707" s="96"/>
      <c r="R707" s="96"/>
      <c r="S707" s="40"/>
    </row>
    <row r="708" spans="16:19" ht="15.75" customHeight="1" x14ac:dyDescent="0.2">
      <c r="P708" s="96"/>
      <c r="Q708" s="96"/>
      <c r="R708" s="96"/>
      <c r="S708" s="40"/>
    </row>
    <row r="709" spans="16:19" ht="15.75" customHeight="1" x14ac:dyDescent="0.2">
      <c r="P709" s="96"/>
      <c r="Q709" s="96"/>
      <c r="R709" s="96"/>
      <c r="S709" s="40"/>
    </row>
    <row r="710" spans="16:19" ht="15.75" customHeight="1" x14ac:dyDescent="0.2">
      <c r="P710" s="96"/>
      <c r="Q710" s="96"/>
      <c r="R710" s="96"/>
      <c r="S710" s="40"/>
    </row>
    <row r="711" spans="16:19" ht="15.75" customHeight="1" x14ac:dyDescent="0.2">
      <c r="P711" s="96"/>
      <c r="Q711" s="96"/>
      <c r="R711" s="96"/>
      <c r="S711" s="40"/>
    </row>
    <row r="712" spans="16:19" ht="15.75" customHeight="1" x14ac:dyDescent="0.2">
      <c r="P712" s="96"/>
      <c r="Q712" s="96"/>
      <c r="R712" s="96"/>
      <c r="S712" s="40"/>
    </row>
    <row r="713" spans="16:19" ht="15.75" customHeight="1" x14ac:dyDescent="0.2">
      <c r="P713" s="96"/>
      <c r="Q713" s="96"/>
      <c r="R713" s="96"/>
      <c r="S713" s="40"/>
    </row>
    <row r="714" spans="16:19" ht="15.75" customHeight="1" x14ac:dyDescent="0.2">
      <c r="P714" s="96"/>
      <c r="Q714" s="96"/>
      <c r="R714" s="96"/>
      <c r="S714" s="40"/>
    </row>
    <row r="715" spans="16:19" ht="15.75" customHeight="1" x14ac:dyDescent="0.2">
      <c r="P715" s="96"/>
      <c r="Q715" s="96"/>
      <c r="R715" s="96"/>
      <c r="S715" s="40"/>
    </row>
    <row r="716" spans="16:19" ht="15.75" customHeight="1" x14ac:dyDescent="0.2">
      <c r="P716" s="96"/>
      <c r="Q716" s="96"/>
      <c r="R716" s="96"/>
      <c r="S716" s="40"/>
    </row>
    <row r="717" spans="16:19" ht="15.75" customHeight="1" x14ac:dyDescent="0.2">
      <c r="P717" s="96"/>
      <c r="Q717" s="96"/>
      <c r="R717" s="96"/>
      <c r="S717" s="40"/>
    </row>
    <row r="718" spans="16:19" ht="15.75" customHeight="1" x14ac:dyDescent="0.2">
      <c r="P718" s="96"/>
      <c r="Q718" s="96"/>
      <c r="R718" s="96"/>
      <c r="S718" s="40"/>
    </row>
    <row r="719" spans="16:19" ht="15.75" customHeight="1" x14ac:dyDescent="0.2">
      <c r="P719" s="96"/>
      <c r="Q719" s="96"/>
      <c r="R719" s="96"/>
      <c r="S719" s="40"/>
    </row>
    <row r="720" spans="16:19" ht="15.75" customHeight="1" x14ac:dyDescent="0.2">
      <c r="P720" s="96"/>
      <c r="Q720" s="96"/>
      <c r="R720" s="96"/>
      <c r="S720" s="40"/>
    </row>
    <row r="721" spans="16:19" ht="15.75" customHeight="1" x14ac:dyDescent="0.2">
      <c r="P721" s="96"/>
      <c r="Q721" s="96"/>
      <c r="R721" s="96"/>
      <c r="S721" s="40"/>
    </row>
    <row r="722" spans="16:19" ht="15.75" customHeight="1" x14ac:dyDescent="0.2">
      <c r="P722" s="96"/>
      <c r="Q722" s="96"/>
      <c r="R722" s="96"/>
      <c r="S722" s="40"/>
    </row>
    <row r="723" spans="16:19" ht="15.75" customHeight="1" x14ac:dyDescent="0.2">
      <c r="P723" s="96"/>
      <c r="Q723" s="96"/>
      <c r="R723" s="96"/>
      <c r="S723" s="40"/>
    </row>
    <row r="724" spans="16:19" ht="15.75" customHeight="1" x14ac:dyDescent="0.2">
      <c r="P724" s="96"/>
      <c r="Q724" s="96"/>
      <c r="R724" s="96"/>
      <c r="S724" s="40"/>
    </row>
    <row r="725" spans="16:19" ht="15.75" customHeight="1" x14ac:dyDescent="0.2">
      <c r="P725" s="96"/>
      <c r="Q725" s="96"/>
      <c r="R725" s="96"/>
      <c r="S725" s="40"/>
    </row>
    <row r="726" spans="16:19" ht="15.75" customHeight="1" x14ac:dyDescent="0.2">
      <c r="P726" s="96"/>
      <c r="Q726" s="96"/>
      <c r="R726" s="96"/>
      <c r="S726" s="40"/>
    </row>
    <row r="727" spans="16:19" ht="15.75" customHeight="1" x14ac:dyDescent="0.2">
      <c r="P727" s="96"/>
      <c r="Q727" s="96"/>
      <c r="R727" s="96"/>
      <c r="S727" s="40"/>
    </row>
    <row r="728" spans="16:19" ht="15.75" customHeight="1" x14ac:dyDescent="0.2">
      <c r="P728" s="96"/>
      <c r="Q728" s="96"/>
      <c r="R728" s="96"/>
      <c r="S728" s="40"/>
    </row>
    <row r="729" spans="16:19" ht="15.75" customHeight="1" x14ac:dyDescent="0.2">
      <c r="P729" s="96"/>
      <c r="Q729" s="96"/>
      <c r="R729" s="96"/>
      <c r="S729" s="40"/>
    </row>
    <row r="730" spans="16:19" ht="15.75" customHeight="1" x14ac:dyDescent="0.2">
      <c r="P730" s="96"/>
      <c r="Q730" s="96"/>
      <c r="R730" s="96"/>
      <c r="S730" s="40"/>
    </row>
    <row r="731" spans="16:19" ht="15.75" customHeight="1" x14ac:dyDescent="0.2">
      <c r="P731" s="96"/>
      <c r="Q731" s="96"/>
      <c r="R731" s="96"/>
      <c r="S731" s="40"/>
    </row>
    <row r="732" spans="16:19" ht="15.75" customHeight="1" x14ac:dyDescent="0.2">
      <c r="P732" s="96"/>
      <c r="Q732" s="96"/>
      <c r="R732" s="96"/>
      <c r="S732" s="40"/>
    </row>
    <row r="733" spans="16:19" ht="15.75" customHeight="1" x14ac:dyDescent="0.2">
      <c r="P733" s="96"/>
      <c r="Q733" s="96"/>
      <c r="R733" s="96"/>
      <c r="S733" s="40"/>
    </row>
    <row r="734" spans="16:19" ht="15.75" customHeight="1" x14ac:dyDescent="0.2">
      <c r="P734" s="96"/>
      <c r="Q734" s="96"/>
      <c r="R734" s="96"/>
      <c r="S734" s="40"/>
    </row>
    <row r="735" spans="16:19" ht="15.75" customHeight="1" x14ac:dyDescent="0.2">
      <c r="P735" s="96"/>
      <c r="Q735" s="96"/>
      <c r="R735" s="96"/>
      <c r="S735" s="40"/>
    </row>
    <row r="736" spans="16:19" ht="15.75" customHeight="1" x14ac:dyDescent="0.2">
      <c r="P736" s="96"/>
      <c r="Q736" s="96"/>
      <c r="R736" s="96"/>
      <c r="S736" s="40"/>
    </row>
    <row r="737" spans="16:19" ht="15.75" customHeight="1" x14ac:dyDescent="0.2">
      <c r="P737" s="96"/>
      <c r="Q737" s="96"/>
      <c r="R737" s="96"/>
      <c r="S737" s="40"/>
    </row>
    <row r="738" spans="16:19" ht="15.75" customHeight="1" x14ac:dyDescent="0.2">
      <c r="P738" s="96"/>
      <c r="Q738" s="96"/>
      <c r="R738" s="96"/>
      <c r="S738" s="40"/>
    </row>
    <row r="739" spans="16:19" ht="15.75" customHeight="1" x14ac:dyDescent="0.2">
      <c r="P739" s="96"/>
      <c r="Q739" s="96"/>
      <c r="R739" s="96"/>
      <c r="S739" s="40"/>
    </row>
    <row r="740" spans="16:19" ht="15.75" customHeight="1" x14ac:dyDescent="0.2">
      <c r="P740" s="96"/>
      <c r="Q740" s="96"/>
      <c r="R740" s="96"/>
      <c r="S740" s="40"/>
    </row>
    <row r="741" spans="16:19" ht="15.75" customHeight="1" x14ac:dyDescent="0.2">
      <c r="P741" s="96"/>
      <c r="Q741" s="96"/>
      <c r="R741" s="96"/>
      <c r="S741" s="40"/>
    </row>
    <row r="742" spans="16:19" ht="15.75" customHeight="1" x14ac:dyDescent="0.2">
      <c r="P742" s="96"/>
      <c r="Q742" s="96"/>
      <c r="R742" s="96"/>
      <c r="S742" s="40"/>
    </row>
    <row r="743" spans="16:19" ht="15.75" customHeight="1" x14ac:dyDescent="0.2">
      <c r="P743" s="96"/>
      <c r="Q743" s="96"/>
      <c r="R743" s="96"/>
      <c r="S743" s="40"/>
    </row>
    <row r="744" spans="16:19" ht="15.75" customHeight="1" x14ac:dyDescent="0.2">
      <c r="P744" s="96"/>
      <c r="Q744" s="96"/>
      <c r="R744" s="96"/>
      <c r="S744" s="40"/>
    </row>
    <row r="745" spans="16:19" ht="15.75" customHeight="1" x14ac:dyDescent="0.2">
      <c r="P745" s="96"/>
      <c r="Q745" s="96"/>
      <c r="R745" s="96"/>
      <c r="S745" s="40"/>
    </row>
    <row r="746" spans="16:19" ht="15.75" customHeight="1" x14ac:dyDescent="0.2">
      <c r="P746" s="96"/>
      <c r="Q746" s="96"/>
      <c r="R746" s="96"/>
      <c r="S746" s="40"/>
    </row>
    <row r="747" spans="16:19" ht="15.75" customHeight="1" x14ac:dyDescent="0.2">
      <c r="P747" s="96"/>
      <c r="Q747" s="96"/>
      <c r="R747" s="96"/>
      <c r="S747" s="40"/>
    </row>
    <row r="748" spans="16:19" ht="15.75" customHeight="1" x14ac:dyDescent="0.2">
      <c r="P748" s="96"/>
      <c r="Q748" s="96"/>
      <c r="R748" s="96"/>
      <c r="S748" s="40"/>
    </row>
    <row r="749" spans="16:19" ht="15.75" customHeight="1" x14ac:dyDescent="0.2">
      <c r="P749" s="96"/>
      <c r="Q749" s="96"/>
      <c r="R749" s="96"/>
      <c r="S749" s="40"/>
    </row>
    <row r="750" spans="16:19" ht="15.75" customHeight="1" x14ac:dyDescent="0.2">
      <c r="P750" s="96"/>
      <c r="Q750" s="96"/>
      <c r="R750" s="96"/>
      <c r="S750" s="40"/>
    </row>
    <row r="751" spans="16:19" ht="15.75" customHeight="1" x14ac:dyDescent="0.2">
      <c r="P751" s="96"/>
      <c r="Q751" s="96"/>
      <c r="R751" s="96"/>
      <c r="S751" s="40"/>
    </row>
    <row r="752" spans="16:19" ht="15.75" customHeight="1" x14ac:dyDescent="0.2">
      <c r="P752" s="96"/>
      <c r="Q752" s="96"/>
      <c r="R752" s="96"/>
      <c r="S752" s="40"/>
    </row>
    <row r="753" spans="16:19" ht="15.75" customHeight="1" x14ac:dyDescent="0.2">
      <c r="P753" s="96"/>
      <c r="Q753" s="96"/>
      <c r="R753" s="96"/>
      <c r="S753" s="40"/>
    </row>
    <row r="754" spans="16:19" ht="15.75" customHeight="1" x14ac:dyDescent="0.2">
      <c r="P754" s="96"/>
      <c r="Q754" s="96"/>
      <c r="R754" s="96"/>
      <c r="S754" s="40"/>
    </row>
    <row r="755" spans="16:19" ht="15.75" customHeight="1" x14ac:dyDescent="0.2">
      <c r="P755" s="96"/>
      <c r="Q755" s="96"/>
      <c r="R755" s="96"/>
      <c r="S755" s="40"/>
    </row>
    <row r="756" spans="16:19" ht="15.75" customHeight="1" x14ac:dyDescent="0.2">
      <c r="P756" s="96"/>
      <c r="Q756" s="96"/>
      <c r="R756" s="96"/>
      <c r="S756" s="40"/>
    </row>
    <row r="757" spans="16:19" ht="15.75" customHeight="1" x14ac:dyDescent="0.2">
      <c r="P757" s="96"/>
      <c r="Q757" s="96"/>
      <c r="R757" s="96"/>
      <c r="S757" s="40"/>
    </row>
    <row r="758" spans="16:19" ht="15.75" customHeight="1" x14ac:dyDescent="0.2">
      <c r="P758" s="96"/>
      <c r="Q758" s="96"/>
      <c r="R758" s="96"/>
      <c r="S758" s="40"/>
    </row>
    <row r="759" spans="16:19" ht="15.75" customHeight="1" x14ac:dyDescent="0.2">
      <c r="P759" s="96"/>
      <c r="Q759" s="96"/>
      <c r="R759" s="96"/>
      <c r="S759" s="40"/>
    </row>
    <row r="760" spans="16:19" ht="15.75" customHeight="1" x14ac:dyDescent="0.2">
      <c r="P760" s="96"/>
      <c r="Q760" s="96"/>
      <c r="R760" s="96"/>
      <c r="S760" s="40"/>
    </row>
    <row r="761" spans="16:19" ht="15.75" customHeight="1" x14ac:dyDescent="0.2">
      <c r="P761" s="96"/>
      <c r="Q761" s="96"/>
      <c r="R761" s="96"/>
      <c r="S761" s="40"/>
    </row>
    <row r="762" spans="16:19" ht="15.75" customHeight="1" x14ac:dyDescent="0.2">
      <c r="P762" s="96"/>
      <c r="Q762" s="96"/>
      <c r="R762" s="96"/>
      <c r="S762" s="40"/>
    </row>
    <row r="763" spans="16:19" ht="15.75" customHeight="1" x14ac:dyDescent="0.2">
      <c r="P763" s="96"/>
      <c r="Q763" s="96"/>
      <c r="R763" s="96"/>
      <c r="S763" s="40"/>
    </row>
    <row r="764" spans="16:19" ht="15.75" customHeight="1" x14ac:dyDescent="0.2">
      <c r="P764" s="96"/>
      <c r="Q764" s="96"/>
      <c r="R764" s="96"/>
      <c r="S764" s="40"/>
    </row>
    <row r="765" spans="16:19" ht="15.75" customHeight="1" x14ac:dyDescent="0.2">
      <c r="P765" s="96"/>
      <c r="Q765" s="96"/>
      <c r="R765" s="96"/>
      <c r="S765" s="40"/>
    </row>
    <row r="766" spans="16:19" ht="15.75" customHeight="1" x14ac:dyDescent="0.2">
      <c r="P766" s="96"/>
      <c r="Q766" s="96"/>
      <c r="R766" s="96"/>
      <c r="S766" s="40"/>
    </row>
    <row r="767" spans="16:19" ht="15.75" customHeight="1" x14ac:dyDescent="0.2">
      <c r="P767" s="96"/>
      <c r="Q767" s="96"/>
      <c r="R767" s="96"/>
      <c r="S767" s="40"/>
    </row>
    <row r="768" spans="16:19" ht="15.75" customHeight="1" x14ac:dyDescent="0.2">
      <c r="P768" s="96"/>
      <c r="Q768" s="96"/>
      <c r="R768" s="96"/>
      <c r="S768" s="40"/>
    </row>
    <row r="769" spans="16:19" ht="15.75" customHeight="1" x14ac:dyDescent="0.2">
      <c r="P769" s="96"/>
      <c r="Q769" s="96"/>
      <c r="R769" s="96"/>
      <c r="S769" s="40"/>
    </row>
    <row r="770" spans="16:19" ht="15.75" customHeight="1" x14ac:dyDescent="0.2">
      <c r="P770" s="96"/>
      <c r="Q770" s="96"/>
      <c r="R770" s="96"/>
      <c r="S770" s="40"/>
    </row>
    <row r="771" spans="16:19" ht="15.75" customHeight="1" x14ac:dyDescent="0.2">
      <c r="P771" s="96"/>
      <c r="Q771" s="96"/>
      <c r="R771" s="96"/>
      <c r="S771" s="40"/>
    </row>
    <row r="772" spans="16:19" ht="15.75" customHeight="1" x14ac:dyDescent="0.2">
      <c r="P772" s="96"/>
      <c r="Q772" s="96"/>
      <c r="R772" s="96"/>
      <c r="S772" s="40"/>
    </row>
    <row r="773" spans="16:19" ht="15.75" customHeight="1" x14ac:dyDescent="0.2">
      <c r="P773" s="96"/>
      <c r="Q773" s="96"/>
      <c r="R773" s="96"/>
      <c r="S773" s="40"/>
    </row>
    <row r="774" spans="16:19" ht="15.75" customHeight="1" x14ac:dyDescent="0.2">
      <c r="P774" s="96"/>
      <c r="Q774" s="96"/>
      <c r="R774" s="96"/>
      <c r="S774" s="40"/>
    </row>
    <row r="775" spans="16:19" ht="15.75" customHeight="1" x14ac:dyDescent="0.2">
      <c r="P775" s="96"/>
      <c r="Q775" s="96"/>
      <c r="R775" s="96"/>
      <c r="S775" s="40"/>
    </row>
    <row r="776" spans="16:19" ht="15.75" customHeight="1" x14ac:dyDescent="0.2">
      <c r="P776" s="96"/>
      <c r="Q776" s="96"/>
      <c r="R776" s="96"/>
      <c r="S776" s="40"/>
    </row>
    <row r="777" spans="16:19" ht="15.75" customHeight="1" x14ac:dyDescent="0.2">
      <c r="P777" s="96"/>
      <c r="Q777" s="96"/>
      <c r="R777" s="96"/>
      <c r="S777" s="40"/>
    </row>
    <row r="778" spans="16:19" ht="15.75" customHeight="1" x14ac:dyDescent="0.2">
      <c r="P778" s="96"/>
      <c r="Q778" s="96"/>
      <c r="R778" s="96"/>
      <c r="S778" s="40"/>
    </row>
    <row r="779" spans="16:19" ht="15.75" customHeight="1" x14ac:dyDescent="0.2">
      <c r="P779" s="96"/>
      <c r="Q779" s="96"/>
      <c r="R779" s="96"/>
      <c r="S779" s="40"/>
    </row>
    <row r="780" spans="16:19" ht="15.75" customHeight="1" x14ac:dyDescent="0.2">
      <c r="P780" s="96"/>
      <c r="Q780" s="96"/>
      <c r="R780" s="96"/>
      <c r="S780" s="40"/>
    </row>
    <row r="781" spans="16:19" ht="15.75" customHeight="1" x14ac:dyDescent="0.2">
      <c r="P781" s="96"/>
      <c r="Q781" s="96"/>
      <c r="R781" s="96"/>
      <c r="S781" s="40"/>
    </row>
    <row r="782" spans="16:19" ht="15.75" customHeight="1" x14ac:dyDescent="0.2">
      <c r="P782" s="96"/>
      <c r="Q782" s="96"/>
      <c r="R782" s="96"/>
      <c r="S782" s="40"/>
    </row>
    <row r="783" spans="16:19" ht="15.75" customHeight="1" x14ac:dyDescent="0.2">
      <c r="P783" s="96"/>
      <c r="Q783" s="96"/>
      <c r="R783" s="96"/>
      <c r="S783" s="40"/>
    </row>
    <row r="784" spans="16:19" ht="15.75" customHeight="1" x14ac:dyDescent="0.2">
      <c r="P784" s="96"/>
      <c r="Q784" s="96"/>
      <c r="R784" s="96"/>
      <c r="S784" s="40"/>
    </row>
    <row r="785" spans="16:19" ht="15.75" customHeight="1" x14ac:dyDescent="0.2">
      <c r="P785" s="96"/>
      <c r="Q785" s="96"/>
      <c r="R785" s="96"/>
      <c r="S785" s="40"/>
    </row>
    <row r="786" spans="16:19" ht="15.75" customHeight="1" x14ac:dyDescent="0.2">
      <c r="P786" s="96"/>
      <c r="Q786" s="96"/>
      <c r="R786" s="96"/>
      <c r="S786" s="40"/>
    </row>
    <row r="787" spans="16:19" ht="15.75" customHeight="1" x14ac:dyDescent="0.2">
      <c r="P787" s="96"/>
      <c r="Q787" s="96"/>
      <c r="R787" s="96"/>
      <c r="S787" s="40"/>
    </row>
    <row r="788" spans="16:19" ht="15.75" customHeight="1" x14ac:dyDescent="0.2">
      <c r="P788" s="96"/>
      <c r="Q788" s="96"/>
      <c r="R788" s="96"/>
      <c r="S788" s="40"/>
    </row>
    <row r="789" spans="16:19" ht="15.75" customHeight="1" x14ac:dyDescent="0.2">
      <c r="P789" s="96"/>
      <c r="Q789" s="96"/>
      <c r="R789" s="96"/>
      <c r="S789" s="40"/>
    </row>
    <row r="790" spans="16:19" ht="15.75" customHeight="1" x14ac:dyDescent="0.2">
      <c r="P790" s="96"/>
      <c r="Q790" s="96"/>
      <c r="R790" s="96"/>
      <c r="S790" s="40"/>
    </row>
    <row r="791" spans="16:19" ht="15.75" customHeight="1" x14ac:dyDescent="0.2">
      <c r="P791" s="96"/>
      <c r="Q791" s="96"/>
      <c r="R791" s="96"/>
      <c r="S791" s="40"/>
    </row>
    <row r="792" spans="16:19" ht="15.75" customHeight="1" x14ac:dyDescent="0.2">
      <c r="P792" s="96"/>
      <c r="Q792" s="96"/>
      <c r="R792" s="96"/>
      <c r="S792" s="40"/>
    </row>
    <row r="793" spans="16:19" ht="15.75" customHeight="1" x14ac:dyDescent="0.2">
      <c r="P793" s="96"/>
      <c r="Q793" s="96"/>
      <c r="R793" s="96"/>
      <c r="S793" s="40"/>
    </row>
    <row r="794" spans="16:19" ht="15.75" customHeight="1" x14ac:dyDescent="0.2">
      <c r="P794" s="96"/>
      <c r="Q794" s="96"/>
      <c r="R794" s="96"/>
      <c r="S794" s="40"/>
    </row>
    <row r="795" spans="16:19" ht="15.75" customHeight="1" x14ac:dyDescent="0.2">
      <c r="P795" s="96"/>
      <c r="Q795" s="96"/>
      <c r="R795" s="96"/>
      <c r="S795" s="40"/>
    </row>
    <row r="796" spans="16:19" ht="15.75" customHeight="1" x14ac:dyDescent="0.2">
      <c r="P796" s="96"/>
      <c r="Q796" s="96"/>
      <c r="R796" s="96"/>
      <c r="S796" s="40"/>
    </row>
    <row r="797" spans="16:19" ht="15.75" customHeight="1" x14ac:dyDescent="0.2">
      <c r="P797" s="96"/>
      <c r="Q797" s="96"/>
      <c r="R797" s="96"/>
      <c r="S797" s="40"/>
    </row>
    <row r="798" spans="16:19" ht="15.75" customHeight="1" x14ac:dyDescent="0.2">
      <c r="P798" s="96"/>
      <c r="Q798" s="96"/>
      <c r="R798" s="96"/>
      <c r="S798" s="40"/>
    </row>
    <row r="799" spans="16:19" ht="15.75" customHeight="1" x14ac:dyDescent="0.2">
      <c r="P799" s="96"/>
      <c r="Q799" s="96"/>
      <c r="R799" s="96"/>
      <c r="S799" s="40"/>
    </row>
    <row r="800" spans="16:19" ht="15.75" customHeight="1" x14ac:dyDescent="0.2">
      <c r="P800" s="96"/>
      <c r="Q800" s="96"/>
      <c r="R800" s="96"/>
      <c r="S800" s="40"/>
    </row>
    <row r="801" spans="16:19" ht="15.75" customHeight="1" x14ac:dyDescent="0.2">
      <c r="P801" s="96"/>
      <c r="Q801" s="96"/>
      <c r="R801" s="96"/>
      <c r="S801" s="40"/>
    </row>
    <row r="802" spans="16:19" ht="15.75" customHeight="1" x14ac:dyDescent="0.2">
      <c r="P802" s="96"/>
      <c r="Q802" s="96"/>
      <c r="R802" s="96"/>
      <c r="S802" s="40"/>
    </row>
    <row r="803" spans="16:19" ht="15.75" customHeight="1" x14ac:dyDescent="0.2">
      <c r="P803" s="96"/>
      <c r="Q803" s="96"/>
      <c r="R803" s="96"/>
      <c r="S803" s="40"/>
    </row>
    <row r="804" spans="16:19" ht="15.75" customHeight="1" x14ac:dyDescent="0.2">
      <c r="P804" s="96"/>
      <c r="Q804" s="96"/>
      <c r="R804" s="96"/>
      <c r="S804" s="40"/>
    </row>
    <row r="805" spans="16:19" ht="15.75" customHeight="1" x14ac:dyDescent="0.2">
      <c r="P805" s="96"/>
      <c r="Q805" s="96"/>
      <c r="R805" s="96"/>
      <c r="S805" s="40"/>
    </row>
    <row r="806" spans="16:19" ht="15.75" customHeight="1" x14ac:dyDescent="0.2">
      <c r="P806" s="96"/>
      <c r="Q806" s="96"/>
      <c r="R806" s="96"/>
      <c r="S806" s="40"/>
    </row>
    <row r="807" spans="16:19" ht="15.75" customHeight="1" x14ac:dyDescent="0.2">
      <c r="P807" s="96"/>
      <c r="Q807" s="96"/>
      <c r="R807" s="96"/>
      <c r="S807" s="40"/>
    </row>
    <row r="808" spans="16:19" ht="15.75" customHeight="1" x14ac:dyDescent="0.2">
      <c r="P808" s="96"/>
      <c r="Q808" s="96"/>
      <c r="R808" s="96"/>
      <c r="S808" s="40"/>
    </row>
    <row r="809" spans="16:19" ht="15.75" customHeight="1" x14ac:dyDescent="0.2">
      <c r="P809" s="96"/>
      <c r="Q809" s="96"/>
      <c r="R809" s="96"/>
      <c r="S809" s="40"/>
    </row>
    <row r="810" spans="16:19" ht="15.75" customHeight="1" x14ac:dyDescent="0.2">
      <c r="P810" s="96"/>
      <c r="Q810" s="96"/>
      <c r="R810" s="96"/>
      <c r="S810" s="40"/>
    </row>
    <row r="811" spans="16:19" ht="15.75" customHeight="1" x14ac:dyDescent="0.2">
      <c r="P811" s="96"/>
      <c r="Q811" s="96"/>
      <c r="R811" s="96"/>
      <c r="S811" s="40"/>
    </row>
    <row r="812" spans="16:19" ht="15.75" customHeight="1" x14ac:dyDescent="0.2">
      <c r="P812" s="96"/>
      <c r="Q812" s="96"/>
      <c r="R812" s="96"/>
      <c r="S812" s="40"/>
    </row>
    <row r="813" spans="16:19" ht="15.75" customHeight="1" x14ac:dyDescent="0.2">
      <c r="P813" s="96"/>
      <c r="Q813" s="96"/>
      <c r="R813" s="96"/>
      <c r="S813" s="40"/>
    </row>
    <row r="814" spans="16:19" ht="15.75" customHeight="1" x14ac:dyDescent="0.2">
      <c r="P814" s="96"/>
      <c r="Q814" s="96"/>
      <c r="R814" s="96"/>
      <c r="S814" s="40"/>
    </row>
    <row r="815" spans="16:19" ht="15.75" customHeight="1" x14ac:dyDescent="0.2">
      <c r="P815" s="96"/>
      <c r="Q815" s="96"/>
      <c r="R815" s="96"/>
      <c r="S815" s="40"/>
    </row>
    <row r="816" spans="16:19" ht="15.75" customHeight="1" x14ac:dyDescent="0.2">
      <c r="P816" s="96"/>
      <c r="Q816" s="96"/>
      <c r="R816" s="96"/>
      <c r="S816" s="40"/>
    </row>
    <row r="817" spans="16:19" ht="15.75" customHeight="1" x14ac:dyDescent="0.2">
      <c r="P817" s="96"/>
      <c r="Q817" s="96"/>
      <c r="R817" s="96"/>
      <c r="S817" s="40"/>
    </row>
    <row r="818" spans="16:19" ht="15.75" customHeight="1" x14ac:dyDescent="0.2">
      <c r="P818" s="96"/>
      <c r="Q818" s="96"/>
      <c r="R818" s="96"/>
      <c r="S818" s="40"/>
    </row>
    <row r="819" spans="16:19" ht="15.75" customHeight="1" x14ac:dyDescent="0.2">
      <c r="P819" s="96"/>
      <c r="Q819" s="96"/>
      <c r="R819" s="96"/>
      <c r="S819" s="40"/>
    </row>
    <row r="820" spans="16:19" ht="15.75" customHeight="1" x14ac:dyDescent="0.2">
      <c r="P820" s="96"/>
      <c r="Q820" s="96"/>
      <c r="R820" s="96"/>
      <c r="S820" s="40"/>
    </row>
    <row r="821" spans="16:19" ht="15.75" customHeight="1" x14ac:dyDescent="0.2">
      <c r="P821" s="96"/>
      <c r="Q821" s="96"/>
      <c r="R821" s="96"/>
      <c r="S821" s="40"/>
    </row>
    <row r="822" spans="16:19" ht="15.75" customHeight="1" x14ac:dyDescent="0.2">
      <c r="P822" s="96"/>
      <c r="Q822" s="96"/>
      <c r="R822" s="96"/>
      <c r="S822" s="40"/>
    </row>
    <row r="823" spans="16:19" ht="15.75" customHeight="1" x14ac:dyDescent="0.2">
      <c r="P823" s="96"/>
      <c r="Q823" s="96"/>
      <c r="R823" s="96"/>
      <c r="S823" s="40"/>
    </row>
    <row r="824" spans="16:19" ht="15.75" customHeight="1" x14ac:dyDescent="0.2">
      <c r="P824" s="96"/>
      <c r="Q824" s="96"/>
      <c r="R824" s="96"/>
      <c r="S824" s="40"/>
    </row>
    <row r="825" spans="16:19" ht="15.75" customHeight="1" x14ac:dyDescent="0.2">
      <c r="P825" s="96"/>
      <c r="Q825" s="96"/>
      <c r="R825" s="96"/>
      <c r="S825" s="40"/>
    </row>
    <row r="826" spans="16:19" ht="15.75" customHeight="1" x14ac:dyDescent="0.2">
      <c r="P826" s="96"/>
      <c r="Q826" s="96"/>
      <c r="R826" s="96"/>
      <c r="S826" s="40"/>
    </row>
    <row r="827" spans="16:19" ht="15.75" customHeight="1" x14ac:dyDescent="0.2">
      <c r="P827" s="96"/>
      <c r="Q827" s="96"/>
      <c r="R827" s="96"/>
      <c r="S827" s="40"/>
    </row>
    <row r="828" spans="16:19" ht="15.75" customHeight="1" x14ac:dyDescent="0.2">
      <c r="P828" s="96"/>
      <c r="Q828" s="96"/>
      <c r="R828" s="96"/>
      <c r="S828" s="40"/>
    </row>
    <row r="829" spans="16:19" ht="15.75" customHeight="1" x14ac:dyDescent="0.2">
      <c r="P829" s="96"/>
      <c r="Q829" s="96"/>
      <c r="R829" s="96"/>
      <c r="S829" s="40"/>
    </row>
    <row r="830" spans="16:19" ht="15.75" customHeight="1" x14ac:dyDescent="0.2">
      <c r="P830" s="96"/>
      <c r="Q830" s="96"/>
      <c r="R830" s="96"/>
      <c r="S830" s="40"/>
    </row>
    <row r="831" spans="16:19" ht="15.75" customHeight="1" x14ac:dyDescent="0.2">
      <c r="P831" s="96"/>
      <c r="Q831" s="96"/>
      <c r="R831" s="96"/>
      <c r="S831" s="40"/>
    </row>
    <row r="832" spans="16:19" ht="15.75" customHeight="1" x14ac:dyDescent="0.2">
      <c r="P832" s="96"/>
      <c r="Q832" s="96"/>
      <c r="R832" s="96"/>
      <c r="S832" s="40"/>
    </row>
    <row r="833" spans="16:19" ht="15.75" customHeight="1" x14ac:dyDescent="0.2">
      <c r="P833" s="96"/>
      <c r="Q833" s="96"/>
      <c r="R833" s="96"/>
      <c r="S833" s="40"/>
    </row>
    <row r="834" spans="16:19" ht="15.75" customHeight="1" x14ac:dyDescent="0.2">
      <c r="P834" s="96"/>
      <c r="Q834" s="96"/>
      <c r="R834" s="96"/>
      <c r="S834" s="40"/>
    </row>
    <row r="835" spans="16:19" ht="15.75" customHeight="1" x14ac:dyDescent="0.2">
      <c r="P835" s="96"/>
      <c r="Q835" s="96"/>
      <c r="R835" s="96"/>
      <c r="S835" s="40"/>
    </row>
    <row r="836" spans="16:19" ht="15.75" customHeight="1" x14ac:dyDescent="0.2">
      <c r="P836" s="96"/>
      <c r="Q836" s="96"/>
      <c r="R836" s="96"/>
      <c r="S836" s="40"/>
    </row>
    <row r="837" spans="16:19" ht="15.75" customHeight="1" x14ac:dyDescent="0.2">
      <c r="P837" s="96"/>
      <c r="Q837" s="96"/>
      <c r="R837" s="96"/>
      <c r="S837" s="40"/>
    </row>
    <row r="838" spans="16:19" ht="15.75" customHeight="1" x14ac:dyDescent="0.2">
      <c r="P838" s="96"/>
      <c r="Q838" s="96"/>
      <c r="R838" s="96"/>
      <c r="S838" s="40"/>
    </row>
    <row r="839" spans="16:19" ht="15.75" customHeight="1" x14ac:dyDescent="0.2">
      <c r="P839" s="96"/>
      <c r="Q839" s="96"/>
      <c r="R839" s="96"/>
      <c r="S839" s="40"/>
    </row>
    <row r="840" spans="16:19" ht="15.75" customHeight="1" x14ac:dyDescent="0.2">
      <c r="P840" s="96"/>
      <c r="Q840" s="96"/>
      <c r="R840" s="96"/>
      <c r="S840" s="40"/>
    </row>
    <row r="841" spans="16:19" ht="15.75" customHeight="1" x14ac:dyDescent="0.2">
      <c r="P841" s="96"/>
      <c r="Q841" s="96"/>
      <c r="R841" s="96"/>
      <c r="S841" s="40"/>
    </row>
    <row r="842" spans="16:19" ht="15.75" customHeight="1" x14ac:dyDescent="0.2">
      <c r="P842" s="96"/>
      <c r="Q842" s="96"/>
      <c r="R842" s="96"/>
      <c r="S842" s="40"/>
    </row>
    <row r="843" spans="16:19" ht="15.75" customHeight="1" x14ac:dyDescent="0.2">
      <c r="P843" s="96"/>
      <c r="Q843" s="96"/>
      <c r="R843" s="96"/>
      <c r="S843" s="40"/>
    </row>
    <row r="844" spans="16:19" ht="15.75" customHeight="1" x14ac:dyDescent="0.2">
      <c r="P844" s="96"/>
      <c r="Q844" s="96"/>
      <c r="R844" s="96"/>
      <c r="S844" s="40"/>
    </row>
    <row r="845" spans="16:19" ht="15.75" customHeight="1" x14ac:dyDescent="0.2">
      <c r="P845" s="96"/>
      <c r="Q845" s="96"/>
      <c r="R845" s="96"/>
      <c r="S845" s="40"/>
    </row>
    <row r="846" spans="16:19" ht="15.75" customHeight="1" x14ac:dyDescent="0.2">
      <c r="P846" s="96"/>
      <c r="Q846" s="96"/>
      <c r="R846" s="96"/>
      <c r="S846" s="40"/>
    </row>
    <row r="847" spans="16:19" ht="15.75" customHeight="1" x14ac:dyDescent="0.2">
      <c r="P847" s="96"/>
      <c r="Q847" s="96"/>
      <c r="R847" s="96"/>
      <c r="S847" s="40"/>
    </row>
    <row r="848" spans="16:19" ht="15.75" customHeight="1" x14ac:dyDescent="0.2">
      <c r="P848" s="96"/>
      <c r="Q848" s="96"/>
      <c r="R848" s="96"/>
      <c r="S848" s="40"/>
    </row>
    <row r="849" spans="16:19" ht="15.75" customHeight="1" x14ac:dyDescent="0.2">
      <c r="P849" s="96"/>
      <c r="Q849" s="96"/>
      <c r="R849" s="96"/>
      <c r="S849" s="40"/>
    </row>
    <row r="850" spans="16:19" ht="15.75" customHeight="1" x14ac:dyDescent="0.2">
      <c r="P850" s="96"/>
      <c r="Q850" s="96"/>
      <c r="R850" s="96"/>
      <c r="S850" s="40"/>
    </row>
    <row r="851" spans="16:19" ht="15.75" customHeight="1" x14ac:dyDescent="0.2">
      <c r="P851" s="96"/>
      <c r="Q851" s="96"/>
      <c r="R851" s="96"/>
      <c r="S851" s="40"/>
    </row>
    <row r="852" spans="16:19" ht="15.75" customHeight="1" x14ac:dyDescent="0.2">
      <c r="P852" s="96"/>
      <c r="Q852" s="96"/>
      <c r="R852" s="96"/>
      <c r="S852" s="40"/>
    </row>
    <row r="853" spans="16:19" ht="15.75" customHeight="1" x14ac:dyDescent="0.2">
      <c r="P853" s="96"/>
      <c r="Q853" s="96"/>
      <c r="R853" s="96"/>
      <c r="S853" s="40"/>
    </row>
    <row r="854" spans="16:19" ht="15.75" customHeight="1" x14ac:dyDescent="0.2">
      <c r="P854" s="96"/>
      <c r="Q854" s="96"/>
      <c r="R854" s="96"/>
      <c r="S854" s="40"/>
    </row>
    <row r="855" spans="16:19" ht="15.75" customHeight="1" x14ac:dyDescent="0.2">
      <c r="P855" s="96"/>
      <c r="Q855" s="96"/>
      <c r="R855" s="96"/>
      <c r="S855" s="40"/>
    </row>
    <row r="856" spans="16:19" ht="15.75" customHeight="1" x14ac:dyDescent="0.2">
      <c r="P856" s="96"/>
      <c r="Q856" s="96"/>
      <c r="R856" s="96"/>
      <c r="S856" s="40"/>
    </row>
    <row r="857" spans="16:19" ht="15.75" customHeight="1" x14ac:dyDescent="0.2">
      <c r="P857" s="96"/>
      <c r="Q857" s="96"/>
      <c r="R857" s="96"/>
      <c r="S857" s="40"/>
    </row>
    <row r="858" spans="16:19" ht="15.75" customHeight="1" x14ac:dyDescent="0.2">
      <c r="P858" s="96"/>
      <c r="Q858" s="96"/>
      <c r="R858" s="96"/>
      <c r="S858" s="40"/>
    </row>
    <row r="859" spans="16:19" ht="15.75" customHeight="1" x14ac:dyDescent="0.2">
      <c r="P859" s="96"/>
      <c r="Q859" s="96"/>
      <c r="R859" s="96"/>
      <c r="S859" s="40"/>
    </row>
    <row r="860" spans="16:19" ht="15.75" customHeight="1" x14ac:dyDescent="0.2">
      <c r="P860" s="96"/>
      <c r="Q860" s="96"/>
      <c r="R860" s="96"/>
      <c r="S860" s="40"/>
    </row>
    <row r="861" spans="16:19" ht="15.75" customHeight="1" x14ac:dyDescent="0.2">
      <c r="P861" s="96"/>
      <c r="Q861" s="96"/>
      <c r="R861" s="96"/>
      <c r="S861" s="40"/>
    </row>
    <row r="862" spans="16:19" ht="15.75" customHeight="1" x14ac:dyDescent="0.2">
      <c r="P862" s="96"/>
      <c r="Q862" s="96"/>
      <c r="R862" s="96"/>
      <c r="S862" s="40"/>
    </row>
    <row r="863" spans="16:19" ht="15.75" customHeight="1" x14ac:dyDescent="0.2">
      <c r="P863" s="96"/>
      <c r="Q863" s="96"/>
      <c r="R863" s="96"/>
      <c r="S863" s="40"/>
    </row>
    <row r="864" spans="16:19" ht="15.75" customHeight="1" x14ac:dyDescent="0.2">
      <c r="P864" s="96"/>
      <c r="Q864" s="96"/>
      <c r="R864" s="96"/>
      <c r="S864" s="40"/>
    </row>
    <row r="865" spans="16:19" ht="15.75" customHeight="1" x14ac:dyDescent="0.2">
      <c r="P865" s="96"/>
      <c r="Q865" s="96"/>
      <c r="R865" s="96"/>
      <c r="S865" s="40"/>
    </row>
    <row r="866" spans="16:19" ht="15.75" customHeight="1" x14ac:dyDescent="0.2">
      <c r="P866" s="96"/>
      <c r="Q866" s="96"/>
      <c r="R866" s="96"/>
      <c r="S866" s="40"/>
    </row>
    <row r="867" spans="16:19" ht="15.75" customHeight="1" x14ac:dyDescent="0.2">
      <c r="P867" s="96"/>
      <c r="Q867" s="96"/>
      <c r="R867" s="96"/>
      <c r="S867" s="40"/>
    </row>
    <row r="868" spans="16:19" ht="15.75" customHeight="1" x14ac:dyDescent="0.2">
      <c r="P868" s="96"/>
      <c r="Q868" s="96"/>
      <c r="R868" s="96"/>
      <c r="S868" s="40"/>
    </row>
    <row r="869" spans="16:19" ht="15.75" customHeight="1" x14ac:dyDescent="0.2">
      <c r="P869" s="96"/>
      <c r="Q869" s="96"/>
      <c r="R869" s="96"/>
      <c r="S869" s="40"/>
    </row>
    <row r="870" spans="16:19" ht="15.75" customHeight="1" x14ac:dyDescent="0.2">
      <c r="P870" s="96"/>
      <c r="Q870" s="96"/>
      <c r="R870" s="96"/>
      <c r="S870" s="40"/>
    </row>
    <row r="871" spans="16:19" ht="15.75" customHeight="1" x14ac:dyDescent="0.2">
      <c r="P871" s="96"/>
      <c r="Q871" s="96"/>
      <c r="R871" s="96"/>
      <c r="S871" s="40"/>
    </row>
    <row r="872" spans="16:19" ht="15.75" customHeight="1" x14ac:dyDescent="0.2">
      <c r="P872" s="96"/>
      <c r="Q872" s="96"/>
      <c r="R872" s="96"/>
      <c r="S872" s="40"/>
    </row>
    <row r="873" spans="16:19" ht="15.75" customHeight="1" x14ac:dyDescent="0.2">
      <c r="P873" s="96"/>
      <c r="Q873" s="96"/>
      <c r="R873" s="96"/>
      <c r="S873" s="40"/>
    </row>
    <row r="874" spans="16:19" ht="15.75" customHeight="1" x14ac:dyDescent="0.2">
      <c r="P874" s="96"/>
      <c r="Q874" s="96"/>
      <c r="R874" s="96"/>
      <c r="S874" s="40"/>
    </row>
    <row r="875" spans="16:19" ht="15.75" customHeight="1" x14ac:dyDescent="0.2">
      <c r="P875" s="96"/>
      <c r="Q875" s="96"/>
      <c r="R875" s="96"/>
      <c r="S875" s="40"/>
    </row>
    <row r="876" spans="16:19" ht="15.75" customHeight="1" x14ac:dyDescent="0.2">
      <c r="P876" s="96"/>
      <c r="Q876" s="96"/>
      <c r="R876" s="96"/>
      <c r="S876" s="40"/>
    </row>
    <row r="877" spans="16:19" ht="15.75" customHeight="1" x14ac:dyDescent="0.2">
      <c r="P877" s="96"/>
      <c r="Q877" s="96"/>
      <c r="R877" s="96"/>
      <c r="S877" s="40"/>
    </row>
    <row r="878" spans="16:19" ht="15.75" customHeight="1" x14ac:dyDescent="0.2">
      <c r="P878" s="96"/>
      <c r="Q878" s="96"/>
      <c r="R878" s="96"/>
      <c r="S878" s="40"/>
    </row>
    <row r="879" spans="16:19" ht="15.75" customHeight="1" x14ac:dyDescent="0.2">
      <c r="P879" s="96"/>
      <c r="Q879" s="96"/>
      <c r="R879" s="96"/>
      <c r="S879" s="40"/>
    </row>
    <row r="880" spans="16:19" ht="15.75" customHeight="1" x14ac:dyDescent="0.2">
      <c r="P880" s="96"/>
      <c r="Q880" s="96"/>
      <c r="R880" s="96"/>
      <c r="S880" s="40"/>
    </row>
    <row r="881" spans="16:19" ht="15.75" customHeight="1" x14ac:dyDescent="0.2">
      <c r="P881" s="96"/>
      <c r="Q881" s="96"/>
      <c r="R881" s="96"/>
      <c r="S881" s="40"/>
    </row>
    <row r="882" spans="16:19" ht="15.75" customHeight="1" x14ac:dyDescent="0.2">
      <c r="P882" s="96"/>
      <c r="Q882" s="96"/>
      <c r="R882" s="96"/>
      <c r="S882" s="40"/>
    </row>
    <row r="883" spans="16:19" ht="15.75" customHeight="1" x14ac:dyDescent="0.2">
      <c r="P883" s="96"/>
      <c r="Q883" s="96"/>
      <c r="R883" s="96"/>
      <c r="S883" s="40"/>
    </row>
    <row r="884" spans="16:19" ht="15.75" customHeight="1" x14ac:dyDescent="0.2">
      <c r="P884" s="96"/>
      <c r="Q884" s="96"/>
      <c r="R884" s="96"/>
      <c r="S884" s="40"/>
    </row>
    <row r="885" spans="16:19" ht="15.75" customHeight="1" x14ac:dyDescent="0.2">
      <c r="P885" s="96"/>
      <c r="Q885" s="96"/>
      <c r="R885" s="96"/>
      <c r="S885" s="40"/>
    </row>
    <row r="886" spans="16:19" ht="15.75" customHeight="1" x14ac:dyDescent="0.2">
      <c r="P886" s="96"/>
      <c r="Q886" s="96"/>
      <c r="R886" s="96"/>
      <c r="S886" s="40"/>
    </row>
    <row r="887" spans="16:19" ht="15.75" customHeight="1" x14ac:dyDescent="0.2">
      <c r="P887" s="96"/>
      <c r="Q887" s="96"/>
      <c r="R887" s="96"/>
      <c r="S887" s="40"/>
    </row>
    <row r="888" spans="16:19" ht="15.75" customHeight="1" x14ac:dyDescent="0.2">
      <c r="P888" s="96"/>
      <c r="Q888" s="96"/>
      <c r="R888" s="96"/>
      <c r="S888" s="40"/>
    </row>
    <row r="889" spans="16:19" ht="15.75" customHeight="1" x14ac:dyDescent="0.2">
      <c r="P889" s="96"/>
      <c r="Q889" s="96"/>
      <c r="R889" s="96"/>
      <c r="S889" s="40"/>
    </row>
    <row r="890" spans="16:19" ht="15.75" customHeight="1" x14ac:dyDescent="0.2">
      <c r="P890" s="96"/>
      <c r="Q890" s="96"/>
      <c r="R890" s="96"/>
      <c r="S890" s="40"/>
    </row>
    <row r="891" spans="16:19" ht="15.75" customHeight="1" x14ac:dyDescent="0.2">
      <c r="P891" s="96"/>
      <c r="Q891" s="96"/>
      <c r="R891" s="96"/>
      <c r="S891" s="40"/>
    </row>
    <row r="892" spans="16:19" ht="15.75" customHeight="1" x14ac:dyDescent="0.2">
      <c r="P892" s="96"/>
      <c r="Q892" s="96"/>
      <c r="R892" s="96"/>
      <c r="S892" s="40"/>
    </row>
    <row r="893" spans="16:19" ht="15.75" customHeight="1" x14ac:dyDescent="0.2">
      <c r="P893" s="96"/>
      <c r="Q893" s="96"/>
      <c r="R893" s="96"/>
      <c r="S893" s="40"/>
    </row>
    <row r="894" spans="16:19" ht="15.75" customHeight="1" x14ac:dyDescent="0.2">
      <c r="P894" s="96"/>
      <c r="Q894" s="96"/>
      <c r="R894" s="96"/>
      <c r="S894" s="40"/>
    </row>
    <row r="895" spans="16:19" ht="15.75" customHeight="1" x14ac:dyDescent="0.2">
      <c r="P895" s="96"/>
      <c r="Q895" s="96"/>
      <c r="R895" s="96"/>
      <c r="S895" s="40"/>
    </row>
    <row r="896" spans="16:19" ht="15.75" customHeight="1" x14ac:dyDescent="0.2">
      <c r="P896" s="96"/>
      <c r="Q896" s="96"/>
      <c r="R896" s="96"/>
      <c r="S896" s="40"/>
    </row>
    <row r="897" spans="16:19" ht="15.75" customHeight="1" x14ac:dyDescent="0.2">
      <c r="P897" s="96"/>
      <c r="Q897" s="96"/>
      <c r="R897" s="96"/>
      <c r="S897" s="40"/>
    </row>
    <row r="898" spans="16:19" ht="15.75" customHeight="1" x14ac:dyDescent="0.2">
      <c r="P898" s="96"/>
      <c r="Q898" s="96"/>
      <c r="R898" s="96"/>
      <c r="S898" s="40"/>
    </row>
    <row r="899" spans="16:19" ht="15.75" customHeight="1" x14ac:dyDescent="0.2">
      <c r="P899" s="96"/>
      <c r="Q899" s="96"/>
      <c r="R899" s="96"/>
      <c r="S899" s="40"/>
    </row>
    <row r="900" spans="16:19" ht="15.75" customHeight="1" x14ac:dyDescent="0.2">
      <c r="P900" s="96"/>
      <c r="Q900" s="96"/>
      <c r="R900" s="96"/>
      <c r="S900" s="40"/>
    </row>
    <row r="901" spans="16:19" ht="15.75" customHeight="1" x14ac:dyDescent="0.2">
      <c r="P901" s="96"/>
      <c r="Q901" s="96"/>
      <c r="R901" s="96"/>
      <c r="S901" s="40"/>
    </row>
    <row r="902" spans="16:19" ht="15.75" customHeight="1" x14ac:dyDescent="0.2">
      <c r="P902" s="96"/>
      <c r="Q902" s="96"/>
      <c r="R902" s="96"/>
      <c r="S902" s="40"/>
    </row>
    <row r="903" spans="16:19" ht="15.75" customHeight="1" x14ac:dyDescent="0.2">
      <c r="P903" s="96"/>
      <c r="Q903" s="96"/>
      <c r="R903" s="96"/>
      <c r="S903" s="40"/>
    </row>
    <row r="904" spans="16:19" ht="15.75" customHeight="1" x14ac:dyDescent="0.2">
      <c r="P904" s="96"/>
      <c r="Q904" s="96"/>
      <c r="R904" s="96"/>
      <c r="S904" s="40"/>
    </row>
    <row r="905" spans="16:19" ht="15.75" customHeight="1" x14ac:dyDescent="0.2">
      <c r="P905" s="96"/>
      <c r="Q905" s="96"/>
      <c r="R905" s="96"/>
      <c r="S905" s="40"/>
    </row>
    <row r="906" spans="16:19" ht="15.75" customHeight="1" x14ac:dyDescent="0.2">
      <c r="P906" s="96"/>
      <c r="Q906" s="96"/>
      <c r="R906" s="96"/>
      <c r="S906" s="40"/>
    </row>
    <row r="907" spans="16:19" ht="15.75" customHeight="1" x14ac:dyDescent="0.2">
      <c r="P907" s="96"/>
      <c r="Q907" s="96"/>
      <c r="R907" s="96"/>
      <c r="S907" s="40"/>
    </row>
    <row r="908" spans="16:19" ht="15.75" customHeight="1" x14ac:dyDescent="0.2">
      <c r="P908" s="96"/>
      <c r="Q908" s="96"/>
      <c r="R908" s="96"/>
      <c r="S908" s="40"/>
    </row>
    <row r="909" spans="16:19" ht="15.75" customHeight="1" x14ac:dyDescent="0.2">
      <c r="P909" s="96"/>
      <c r="Q909" s="96"/>
      <c r="R909" s="96"/>
      <c r="S909" s="40"/>
    </row>
    <row r="910" spans="16:19" ht="15.75" customHeight="1" x14ac:dyDescent="0.2">
      <c r="P910" s="96"/>
      <c r="Q910" s="96"/>
      <c r="R910" s="96"/>
      <c r="S910" s="40"/>
    </row>
    <row r="911" spans="16:19" ht="15.75" customHeight="1" x14ac:dyDescent="0.2">
      <c r="P911" s="96"/>
      <c r="Q911" s="96"/>
      <c r="R911" s="96"/>
      <c r="S911" s="40"/>
    </row>
    <row r="912" spans="16:19" ht="15.75" customHeight="1" x14ac:dyDescent="0.2">
      <c r="P912" s="96"/>
      <c r="Q912" s="96"/>
      <c r="R912" s="96"/>
      <c r="S912" s="40"/>
    </row>
    <row r="913" spans="16:19" ht="15.75" customHeight="1" x14ac:dyDescent="0.2">
      <c r="P913" s="96"/>
      <c r="Q913" s="96"/>
      <c r="R913" s="96"/>
      <c r="S913" s="40"/>
    </row>
    <row r="914" spans="16:19" ht="15.75" customHeight="1" x14ac:dyDescent="0.2">
      <c r="P914" s="96"/>
      <c r="Q914" s="96"/>
      <c r="R914" s="96"/>
      <c r="S914" s="40"/>
    </row>
    <row r="915" spans="16:19" ht="15.75" customHeight="1" x14ac:dyDescent="0.2">
      <c r="P915" s="96"/>
      <c r="Q915" s="96"/>
      <c r="R915" s="96"/>
      <c r="S915" s="40"/>
    </row>
    <row r="916" spans="16:19" ht="15.75" customHeight="1" x14ac:dyDescent="0.2">
      <c r="P916" s="96"/>
      <c r="Q916" s="96"/>
      <c r="R916" s="96"/>
      <c r="S916" s="40"/>
    </row>
    <row r="917" spans="16:19" ht="15.75" customHeight="1" x14ac:dyDescent="0.2">
      <c r="P917" s="96"/>
      <c r="Q917" s="96"/>
      <c r="R917" s="96"/>
      <c r="S917" s="40"/>
    </row>
    <row r="918" spans="16:19" ht="15.75" customHeight="1" x14ac:dyDescent="0.2">
      <c r="P918" s="96"/>
      <c r="Q918" s="96"/>
      <c r="R918" s="96"/>
      <c r="S918" s="40"/>
    </row>
    <row r="919" spans="16:19" ht="15.75" customHeight="1" x14ac:dyDescent="0.2">
      <c r="P919" s="96"/>
      <c r="Q919" s="96"/>
      <c r="R919" s="96"/>
      <c r="S919" s="40"/>
    </row>
    <row r="920" spans="16:19" ht="15.75" customHeight="1" x14ac:dyDescent="0.2">
      <c r="P920" s="96"/>
      <c r="Q920" s="96"/>
      <c r="R920" s="96"/>
      <c r="S920" s="40"/>
    </row>
    <row r="921" spans="16:19" ht="15.75" customHeight="1" x14ac:dyDescent="0.2">
      <c r="P921" s="96"/>
      <c r="Q921" s="96"/>
      <c r="R921" s="96"/>
      <c r="S921" s="40"/>
    </row>
    <row r="922" spans="16:19" ht="15.75" customHeight="1" x14ac:dyDescent="0.2">
      <c r="P922" s="96"/>
      <c r="Q922" s="96"/>
      <c r="R922" s="96"/>
      <c r="S922" s="40"/>
    </row>
    <row r="923" spans="16:19" ht="15.75" customHeight="1" x14ac:dyDescent="0.2">
      <c r="P923" s="96"/>
      <c r="Q923" s="96"/>
      <c r="R923" s="96"/>
      <c r="S923" s="40"/>
    </row>
    <row r="924" spans="16:19" ht="15.75" customHeight="1" x14ac:dyDescent="0.2">
      <c r="P924" s="96"/>
      <c r="Q924" s="96"/>
      <c r="R924" s="96"/>
      <c r="S924" s="40"/>
    </row>
    <row r="925" spans="16:19" ht="15.75" customHeight="1" x14ac:dyDescent="0.2">
      <c r="P925" s="96"/>
      <c r="Q925" s="96"/>
      <c r="R925" s="96"/>
      <c r="S925" s="40"/>
    </row>
    <row r="926" spans="16:19" ht="15.75" customHeight="1" x14ac:dyDescent="0.2">
      <c r="P926" s="96"/>
      <c r="Q926" s="96"/>
      <c r="R926" s="96"/>
      <c r="S926" s="40"/>
    </row>
    <row r="927" spans="16:19" ht="15.75" customHeight="1" x14ac:dyDescent="0.2">
      <c r="P927" s="96"/>
      <c r="Q927" s="96"/>
      <c r="R927" s="96"/>
      <c r="S927" s="40"/>
    </row>
    <row r="928" spans="16:19" ht="15.75" customHeight="1" x14ac:dyDescent="0.2">
      <c r="P928" s="96"/>
      <c r="Q928" s="96"/>
      <c r="R928" s="96"/>
      <c r="S928" s="40"/>
    </row>
    <row r="929" spans="16:19" ht="15.75" customHeight="1" x14ac:dyDescent="0.2">
      <c r="P929" s="96"/>
      <c r="Q929" s="96"/>
      <c r="R929" s="96"/>
      <c r="S929" s="40"/>
    </row>
    <row r="930" spans="16:19" ht="15.75" customHeight="1" x14ac:dyDescent="0.2">
      <c r="P930" s="96"/>
      <c r="Q930" s="96"/>
      <c r="R930" s="96"/>
      <c r="S930" s="40"/>
    </row>
    <row r="931" spans="16:19" ht="15.75" customHeight="1" x14ac:dyDescent="0.2">
      <c r="P931" s="96"/>
      <c r="Q931" s="96"/>
      <c r="R931" s="96"/>
      <c r="S931" s="40"/>
    </row>
    <row r="932" spans="16:19" ht="15.75" customHeight="1" x14ac:dyDescent="0.2">
      <c r="P932" s="96"/>
      <c r="Q932" s="96"/>
      <c r="R932" s="96"/>
      <c r="S932" s="40"/>
    </row>
    <row r="933" spans="16:19" ht="15.75" customHeight="1" x14ac:dyDescent="0.2">
      <c r="P933" s="96"/>
      <c r="Q933" s="96"/>
      <c r="R933" s="96"/>
      <c r="S933" s="40"/>
    </row>
    <row r="934" spans="16:19" ht="15.75" customHeight="1" x14ac:dyDescent="0.2">
      <c r="P934" s="96"/>
      <c r="Q934" s="96"/>
      <c r="R934" s="96"/>
      <c r="S934" s="40"/>
    </row>
    <row r="935" spans="16:19" ht="15.75" customHeight="1" x14ac:dyDescent="0.2">
      <c r="P935" s="96"/>
      <c r="Q935" s="96"/>
      <c r="R935" s="96"/>
      <c r="S935" s="40"/>
    </row>
    <row r="936" spans="16:19" ht="15.75" customHeight="1" x14ac:dyDescent="0.2">
      <c r="P936" s="96"/>
      <c r="Q936" s="96"/>
      <c r="R936" s="96"/>
      <c r="S936" s="40"/>
    </row>
    <row r="937" spans="16:19" ht="15.75" customHeight="1" x14ac:dyDescent="0.2">
      <c r="P937" s="96"/>
      <c r="Q937" s="96"/>
      <c r="R937" s="96"/>
      <c r="S937" s="40"/>
    </row>
    <row r="938" spans="16:19" ht="15.75" customHeight="1" x14ac:dyDescent="0.2">
      <c r="P938" s="96"/>
      <c r="Q938" s="96"/>
      <c r="R938" s="96"/>
      <c r="S938" s="40"/>
    </row>
    <row r="939" spans="16:19" ht="15.75" customHeight="1" x14ac:dyDescent="0.2">
      <c r="P939" s="96"/>
      <c r="Q939" s="96"/>
      <c r="R939" s="96"/>
      <c r="S939" s="40"/>
    </row>
    <row r="940" spans="16:19" ht="15.75" customHeight="1" x14ac:dyDescent="0.2">
      <c r="P940" s="96"/>
      <c r="Q940" s="96"/>
      <c r="R940" s="96"/>
      <c r="S940" s="40"/>
    </row>
    <row r="941" spans="16:19" ht="15.75" customHeight="1" x14ac:dyDescent="0.2">
      <c r="P941" s="96"/>
      <c r="Q941" s="96"/>
      <c r="R941" s="96"/>
      <c r="S941" s="40"/>
    </row>
    <row r="942" spans="16:19" ht="15.75" customHeight="1" x14ac:dyDescent="0.2">
      <c r="P942" s="96"/>
      <c r="Q942" s="96"/>
      <c r="R942" s="96"/>
      <c r="S942" s="40"/>
    </row>
    <row r="943" spans="16:19" ht="15.75" customHeight="1" x14ac:dyDescent="0.2">
      <c r="P943" s="96"/>
      <c r="Q943" s="96"/>
      <c r="R943" s="96"/>
      <c r="S943" s="40"/>
    </row>
    <row r="944" spans="16:19" ht="15.75" customHeight="1" x14ac:dyDescent="0.2">
      <c r="P944" s="96"/>
      <c r="Q944" s="96"/>
      <c r="R944" s="96"/>
      <c r="S944" s="40"/>
    </row>
    <row r="945" spans="16:19" ht="15.75" customHeight="1" x14ac:dyDescent="0.2">
      <c r="P945" s="96"/>
      <c r="Q945" s="96"/>
      <c r="R945" s="96"/>
      <c r="S945" s="40"/>
    </row>
    <row r="946" spans="16:19" ht="15.75" customHeight="1" x14ac:dyDescent="0.2">
      <c r="P946" s="96"/>
      <c r="Q946" s="96"/>
      <c r="R946" s="96"/>
      <c r="S946" s="40"/>
    </row>
    <row r="947" spans="16:19" ht="15.75" customHeight="1" x14ac:dyDescent="0.2">
      <c r="P947" s="96"/>
      <c r="Q947" s="96"/>
      <c r="R947" s="96"/>
      <c r="S947" s="40"/>
    </row>
    <row r="948" spans="16:19" ht="15.75" customHeight="1" x14ac:dyDescent="0.2">
      <c r="P948" s="96"/>
      <c r="Q948" s="96"/>
      <c r="R948" s="96"/>
      <c r="S948" s="40"/>
    </row>
    <row r="949" spans="16:19" ht="15.75" customHeight="1" x14ac:dyDescent="0.2">
      <c r="P949" s="96"/>
      <c r="Q949" s="96"/>
      <c r="R949" s="96"/>
      <c r="S949" s="40"/>
    </row>
    <row r="950" spans="16:19" ht="15.75" customHeight="1" x14ac:dyDescent="0.2">
      <c r="P950" s="96"/>
      <c r="Q950" s="96"/>
      <c r="R950" s="96"/>
      <c r="S950" s="40"/>
    </row>
    <row r="951" spans="16:19" ht="15.75" customHeight="1" x14ac:dyDescent="0.2">
      <c r="P951" s="96"/>
      <c r="Q951" s="96"/>
      <c r="R951" s="96"/>
      <c r="S951" s="40"/>
    </row>
    <row r="952" spans="16:19" ht="15.75" customHeight="1" x14ac:dyDescent="0.2">
      <c r="P952" s="96"/>
      <c r="Q952" s="96"/>
      <c r="R952" s="96"/>
      <c r="S952" s="40"/>
    </row>
    <row r="953" spans="16:19" ht="15.75" customHeight="1" x14ac:dyDescent="0.2">
      <c r="P953" s="96"/>
      <c r="Q953" s="96"/>
      <c r="R953" s="96"/>
      <c r="S953" s="40"/>
    </row>
    <row r="954" spans="16:19" ht="15.75" customHeight="1" x14ac:dyDescent="0.2">
      <c r="P954" s="96"/>
      <c r="Q954" s="96"/>
      <c r="R954" s="96"/>
      <c r="S954" s="40"/>
    </row>
    <row r="955" spans="16:19" ht="15.75" customHeight="1" x14ac:dyDescent="0.2">
      <c r="P955" s="96"/>
      <c r="Q955" s="96"/>
      <c r="R955" s="96"/>
      <c r="S955" s="40"/>
    </row>
    <row r="956" spans="16:19" ht="15.75" customHeight="1" x14ac:dyDescent="0.2">
      <c r="P956" s="96"/>
      <c r="Q956" s="96"/>
      <c r="R956" s="96"/>
      <c r="S956" s="40"/>
    </row>
    <row r="957" spans="16:19" ht="15.75" customHeight="1" x14ac:dyDescent="0.2">
      <c r="P957" s="96"/>
      <c r="Q957" s="96"/>
      <c r="R957" s="96"/>
      <c r="S957" s="40"/>
    </row>
    <row r="958" spans="16:19" ht="15.75" customHeight="1" x14ac:dyDescent="0.2">
      <c r="P958" s="96"/>
      <c r="Q958" s="96"/>
      <c r="R958" s="96"/>
      <c r="S958" s="40"/>
    </row>
    <row r="959" spans="16:19" ht="15.75" customHeight="1" x14ac:dyDescent="0.2">
      <c r="P959" s="96"/>
      <c r="Q959" s="96"/>
      <c r="R959" s="96"/>
      <c r="S959" s="40"/>
    </row>
    <row r="960" spans="16:19" ht="15.75" customHeight="1" x14ac:dyDescent="0.2">
      <c r="P960" s="96"/>
      <c r="Q960" s="96"/>
      <c r="R960" s="96"/>
      <c r="S960" s="40"/>
    </row>
    <row r="961" spans="16:19" ht="15.75" customHeight="1" x14ac:dyDescent="0.2">
      <c r="P961" s="96"/>
      <c r="Q961" s="96"/>
      <c r="R961" s="96"/>
      <c r="S961" s="40"/>
    </row>
    <row r="962" spans="16:19" ht="15.75" customHeight="1" x14ac:dyDescent="0.2">
      <c r="P962" s="96"/>
      <c r="Q962" s="96"/>
      <c r="R962" s="96"/>
      <c r="S962" s="40"/>
    </row>
    <row r="963" spans="16:19" ht="15.75" customHeight="1" x14ac:dyDescent="0.2">
      <c r="P963" s="96"/>
      <c r="Q963" s="96"/>
      <c r="R963" s="96"/>
      <c r="S963" s="40"/>
    </row>
    <row r="964" spans="16:19" ht="15.75" customHeight="1" x14ac:dyDescent="0.2">
      <c r="P964" s="96"/>
      <c r="Q964" s="96"/>
      <c r="R964" s="96"/>
      <c r="S964" s="40"/>
    </row>
    <row r="965" spans="16:19" ht="15.75" customHeight="1" x14ac:dyDescent="0.2">
      <c r="P965" s="96"/>
      <c r="Q965" s="96"/>
      <c r="R965" s="96"/>
      <c r="S965" s="40"/>
    </row>
    <row r="966" spans="16:19" ht="15.75" customHeight="1" x14ac:dyDescent="0.2">
      <c r="P966" s="96"/>
      <c r="Q966" s="96"/>
      <c r="R966" s="96"/>
      <c r="S966" s="40"/>
    </row>
    <row r="967" spans="16:19" ht="15.75" customHeight="1" x14ac:dyDescent="0.2">
      <c r="P967" s="96"/>
      <c r="Q967" s="96"/>
      <c r="R967" s="96"/>
      <c r="S967" s="40"/>
    </row>
    <row r="968" spans="16:19" ht="15.75" customHeight="1" x14ac:dyDescent="0.2">
      <c r="P968" s="96"/>
      <c r="Q968" s="96"/>
      <c r="R968" s="96"/>
      <c r="S968" s="40"/>
    </row>
    <row r="969" spans="16:19" ht="15.75" customHeight="1" x14ac:dyDescent="0.2">
      <c r="P969" s="96"/>
      <c r="Q969" s="96"/>
      <c r="R969" s="96"/>
      <c r="S969" s="40"/>
    </row>
    <row r="970" spans="16:19" ht="15.75" customHeight="1" x14ac:dyDescent="0.2">
      <c r="P970" s="96"/>
      <c r="Q970" s="96"/>
      <c r="R970" s="96"/>
      <c r="S970" s="40"/>
    </row>
    <row r="971" spans="16:19" ht="15.75" customHeight="1" x14ac:dyDescent="0.2">
      <c r="P971" s="96"/>
      <c r="Q971" s="96"/>
      <c r="R971" s="96"/>
      <c r="S971" s="40"/>
    </row>
    <row r="972" spans="16:19" ht="15.75" customHeight="1" x14ac:dyDescent="0.2">
      <c r="P972" s="96"/>
      <c r="Q972" s="96"/>
      <c r="R972" s="96"/>
      <c r="S972" s="40"/>
    </row>
    <row r="973" spans="16:19" ht="15.75" customHeight="1" x14ac:dyDescent="0.2">
      <c r="P973" s="96"/>
      <c r="Q973" s="96"/>
      <c r="R973" s="96"/>
      <c r="S973" s="40"/>
    </row>
    <row r="974" spans="16:19" ht="15.75" customHeight="1" x14ac:dyDescent="0.2">
      <c r="P974" s="96"/>
      <c r="Q974" s="96"/>
      <c r="R974" s="96"/>
      <c r="S974" s="40"/>
    </row>
    <row r="975" spans="16:19" ht="15.75" customHeight="1" x14ac:dyDescent="0.2">
      <c r="P975" s="96"/>
      <c r="Q975" s="96"/>
      <c r="R975" s="96"/>
      <c r="S975" s="40"/>
    </row>
    <row r="976" spans="16:19" ht="15.75" customHeight="1" x14ac:dyDescent="0.2">
      <c r="P976" s="96"/>
      <c r="Q976" s="96"/>
      <c r="R976" s="96"/>
      <c r="S976" s="40"/>
    </row>
    <row r="977" spans="16:19" ht="15.75" customHeight="1" x14ac:dyDescent="0.2">
      <c r="P977" s="96"/>
      <c r="Q977" s="96"/>
      <c r="R977" s="96"/>
      <c r="S977" s="40"/>
    </row>
    <row r="978" spans="16:19" ht="15.75" customHeight="1" x14ac:dyDescent="0.2">
      <c r="P978" s="96"/>
      <c r="Q978" s="96"/>
      <c r="R978" s="96"/>
      <c r="S978" s="40"/>
    </row>
    <row r="979" spans="16:19" ht="15.75" customHeight="1" x14ac:dyDescent="0.2">
      <c r="P979" s="96"/>
      <c r="Q979" s="96"/>
      <c r="R979" s="96"/>
      <c r="S979" s="40"/>
    </row>
    <row r="980" spans="16:19" ht="15.75" customHeight="1" x14ac:dyDescent="0.2">
      <c r="P980" s="96"/>
      <c r="Q980" s="96"/>
      <c r="R980" s="96"/>
      <c r="S980" s="40"/>
    </row>
    <row r="981" spans="16:19" ht="15.75" customHeight="1" x14ac:dyDescent="0.2">
      <c r="P981" s="96"/>
      <c r="Q981" s="96"/>
      <c r="R981" s="96"/>
      <c r="S981" s="40"/>
    </row>
    <row r="982" spans="16:19" ht="15.75" customHeight="1" x14ac:dyDescent="0.2">
      <c r="P982" s="96"/>
      <c r="Q982" s="96"/>
      <c r="R982" s="96"/>
      <c r="S982" s="40"/>
    </row>
    <row r="983" spans="16:19" ht="15.75" customHeight="1" x14ac:dyDescent="0.2">
      <c r="P983" s="96"/>
      <c r="Q983" s="96"/>
      <c r="R983" s="96"/>
      <c r="S983" s="40"/>
    </row>
    <row r="984" spans="16:19" ht="15.75" customHeight="1" x14ac:dyDescent="0.2">
      <c r="P984" s="96"/>
      <c r="Q984" s="96"/>
      <c r="R984" s="96"/>
      <c r="S984" s="40"/>
    </row>
    <row r="985" spans="16:19" ht="15.75" customHeight="1" x14ac:dyDescent="0.2">
      <c r="P985" s="96"/>
      <c r="Q985" s="96"/>
      <c r="R985" s="96"/>
      <c r="S985" s="40"/>
    </row>
    <row r="986" spans="16:19" ht="15.75" customHeight="1" x14ac:dyDescent="0.2">
      <c r="P986" s="96"/>
      <c r="Q986" s="96"/>
      <c r="R986" s="96"/>
      <c r="S986" s="40"/>
    </row>
    <row r="987" spans="16:19" ht="15.75" customHeight="1" x14ac:dyDescent="0.2">
      <c r="P987" s="96"/>
      <c r="Q987" s="96"/>
      <c r="R987" s="96"/>
      <c r="S987" s="40"/>
    </row>
    <row r="988" spans="16:19" ht="15.75" customHeight="1" x14ac:dyDescent="0.2">
      <c r="P988" s="96"/>
      <c r="Q988" s="96"/>
      <c r="R988" s="96"/>
      <c r="S988" s="40"/>
    </row>
    <row r="989" spans="16:19" ht="15.75" customHeight="1" x14ac:dyDescent="0.2">
      <c r="P989" s="96"/>
      <c r="Q989" s="96"/>
      <c r="R989" s="96"/>
      <c r="S989" s="40"/>
    </row>
    <row r="990" spans="16:19" ht="15.75" customHeight="1" x14ac:dyDescent="0.2">
      <c r="P990" s="96"/>
      <c r="Q990" s="96"/>
      <c r="R990" s="96"/>
      <c r="S990" s="40"/>
    </row>
    <row r="991" spans="16:19" ht="15.75" customHeight="1" x14ac:dyDescent="0.2">
      <c r="P991" s="96"/>
      <c r="Q991" s="96"/>
      <c r="R991" s="96"/>
      <c r="S991" s="40"/>
    </row>
    <row r="992" spans="16:19" ht="15.75" customHeight="1" x14ac:dyDescent="0.2">
      <c r="P992" s="96"/>
      <c r="Q992" s="96"/>
      <c r="R992" s="96"/>
      <c r="S992" s="40"/>
    </row>
    <row r="993" spans="16:19" ht="15.75" customHeight="1" x14ac:dyDescent="0.2">
      <c r="P993" s="96"/>
      <c r="Q993" s="96"/>
      <c r="R993" s="96"/>
      <c r="S993" s="40"/>
    </row>
    <row r="994" spans="16:19" ht="15.75" customHeight="1" x14ac:dyDescent="0.2">
      <c r="P994" s="96"/>
      <c r="Q994" s="96"/>
      <c r="R994" s="96"/>
      <c r="S994" s="40"/>
    </row>
    <row r="995" spans="16:19" ht="15.75" customHeight="1" x14ac:dyDescent="0.2">
      <c r="P995" s="96"/>
      <c r="Q995" s="96"/>
      <c r="R995" s="96"/>
      <c r="S995" s="40"/>
    </row>
    <row r="996" spans="16:19" ht="15.75" customHeight="1" x14ac:dyDescent="0.2">
      <c r="P996" s="96"/>
      <c r="Q996" s="96"/>
      <c r="R996" s="96"/>
      <c r="S996" s="40"/>
    </row>
    <row r="997" spans="16:19" ht="15.75" customHeight="1" x14ac:dyDescent="0.2">
      <c r="P997" s="96"/>
      <c r="Q997" s="96"/>
      <c r="R997" s="96"/>
      <c r="S997" s="40"/>
    </row>
    <row r="998" spans="16:19" ht="15.75" customHeight="1" x14ac:dyDescent="0.2">
      <c r="P998" s="96"/>
      <c r="Q998" s="96"/>
      <c r="R998" s="96"/>
      <c r="S998" s="40"/>
    </row>
    <row r="999" spans="16:19" ht="15.75" customHeight="1" x14ac:dyDescent="0.2">
      <c r="P999" s="96"/>
      <c r="Q999" s="96"/>
      <c r="R999" s="96"/>
      <c r="S999" s="40"/>
    </row>
    <row r="1000" spans="16:19" ht="15.75" customHeight="1" x14ac:dyDescent="0.2">
      <c r="P1000" s="96"/>
      <c r="Q1000" s="96"/>
      <c r="R1000" s="96"/>
      <c r="S1000" s="40"/>
    </row>
    <row r="1001" spans="16:19" ht="15.75" customHeight="1" x14ac:dyDescent="0.2">
      <c r="P1001" s="96"/>
      <c r="Q1001" s="96"/>
      <c r="R1001" s="96"/>
      <c r="S1001" s="40"/>
    </row>
    <row r="1002" spans="16:19" ht="14.25" x14ac:dyDescent="0.2">
      <c r="P1002" s="96"/>
      <c r="Q1002" s="96"/>
      <c r="R1002" s="96"/>
      <c r="S1002" s="40"/>
    </row>
  </sheetData>
  <mergeCells count="582">
    <mergeCell ref="T62:T63"/>
    <mergeCell ref="P129:Q129"/>
    <mergeCell ref="P130:R131"/>
    <mergeCell ref="P94:R95"/>
    <mergeCell ref="P96:R97"/>
    <mergeCell ref="P98:R99"/>
    <mergeCell ref="P100:R101"/>
    <mergeCell ref="P102:R103"/>
    <mergeCell ref="P104:R105"/>
    <mergeCell ref="P106:R107"/>
    <mergeCell ref="P118:R119"/>
    <mergeCell ref="P120:R121"/>
    <mergeCell ref="P78:R78"/>
    <mergeCell ref="P79:Q79"/>
    <mergeCell ref="P80:R81"/>
    <mergeCell ref="P82:R83"/>
    <mergeCell ref="P90:R91"/>
    <mergeCell ref="P92:R93"/>
    <mergeCell ref="O134:O135"/>
    <mergeCell ref="O140:O141"/>
    <mergeCell ref="O116:O117"/>
    <mergeCell ref="O118:O119"/>
    <mergeCell ref="O120:O121"/>
    <mergeCell ref="O122:O123"/>
    <mergeCell ref="O124:O125"/>
    <mergeCell ref="O126:O127"/>
    <mergeCell ref="O132:O133"/>
    <mergeCell ref="O52:O53"/>
    <mergeCell ref="P42:R43"/>
    <mergeCell ref="P44:R45"/>
    <mergeCell ref="S44:S45"/>
    <mergeCell ref="P46:R47"/>
    <mergeCell ref="P48:R49"/>
    <mergeCell ref="P50:R51"/>
    <mergeCell ref="P52:R53"/>
    <mergeCell ref="O36:O37"/>
    <mergeCell ref="P36:R37"/>
    <mergeCell ref="S36:S37"/>
    <mergeCell ref="O38:O39"/>
    <mergeCell ref="P38:R39"/>
    <mergeCell ref="P40:R41"/>
    <mergeCell ref="S40:S41"/>
    <mergeCell ref="O40:O41"/>
    <mergeCell ref="O42:O43"/>
    <mergeCell ref="O54:O55"/>
    <mergeCell ref="O56:O57"/>
    <mergeCell ref="O58:O59"/>
    <mergeCell ref="O60:O61"/>
    <mergeCell ref="O62:O63"/>
    <mergeCell ref="O64:O65"/>
    <mergeCell ref="O66:O67"/>
    <mergeCell ref="P54:R55"/>
    <mergeCell ref="P56:R57"/>
    <mergeCell ref="P58:R59"/>
    <mergeCell ref="P60:R61"/>
    <mergeCell ref="P62:R63"/>
    <mergeCell ref="P64:R65"/>
    <mergeCell ref="P66:R67"/>
    <mergeCell ref="O68:O69"/>
    <mergeCell ref="O70:O71"/>
    <mergeCell ref="O72:O73"/>
    <mergeCell ref="O74:O75"/>
    <mergeCell ref="O76:O77"/>
    <mergeCell ref="O82:O83"/>
    <mergeCell ref="P84:R85"/>
    <mergeCell ref="P86:R87"/>
    <mergeCell ref="P88:R89"/>
    <mergeCell ref="O84:O85"/>
    <mergeCell ref="O86:O87"/>
    <mergeCell ref="O88:O89"/>
    <mergeCell ref="J8:L8"/>
    <mergeCell ref="M8:R8"/>
    <mergeCell ref="B2:C4"/>
    <mergeCell ref="D2:P3"/>
    <mergeCell ref="D4:P4"/>
    <mergeCell ref="B6:R6"/>
    <mergeCell ref="B7:R7"/>
    <mergeCell ref="B8:C8"/>
    <mergeCell ref="D8:I8"/>
    <mergeCell ref="H11:I11"/>
    <mergeCell ref="J11:L11"/>
    <mergeCell ref="M11:P11"/>
    <mergeCell ref="Q11:R11"/>
    <mergeCell ref="C9:F9"/>
    <mergeCell ref="G9:H9"/>
    <mergeCell ref="I9:L9"/>
    <mergeCell ref="M9:O9"/>
    <mergeCell ref="P9:R9"/>
    <mergeCell ref="C10:R10"/>
    <mergeCell ref="C11:G11"/>
    <mergeCell ref="E14:E15"/>
    <mergeCell ref="F14:F15"/>
    <mergeCell ref="G14:G15"/>
    <mergeCell ref="H14:H15"/>
    <mergeCell ref="B12:R12"/>
    <mergeCell ref="C13:K13"/>
    <mergeCell ref="L13:N13"/>
    <mergeCell ref="B14:B15"/>
    <mergeCell ref="C14:C15"/>
    <mergeCell ref="D14:D15"/>
    <mergeCell ref="I14:O14"/>
    <mergeCell ref="P13:Q13"/>
    <mergeCell ref="P14:R15"/>
    <mergeCell ref="A16:A17"/>
    <mergeCell ref="A18:A19"/>
    <mergeCell ref="B18:B19"/>
    <mergeCell ref="C18:C19"/>
    <mergeCell ref="D18:D19"/>
    <mergeCell ref="E18:E19"/>
    <mergeCell ref="F18:F19"/>
    <mergeCell ref="P20:R21"/>
    <mergeCell ref="P22:R22"/>
    <mergeCell ref="A20:A21"/>
    <mergeCell ref="B20:B21"/>
    <mergeCell ref="C20:C21"/>
    <mergeCell ref="D20:D21"/>
    <mergeCell ref="B16:B17"/>
    <mergeCell ref="C16:C17"/>
    <mergeCell ref="D16:D17"/>
    <mergeCell ref="E16:E17"/>
    <mergeCell ref="F16:F17"/>
    <mergeCell ref="G16:G17"/>
    <mergeCell ref="H16:H17"/>
    <mergeCell ref="G18:G19"/>
    <mergeCell ref="H18:H19"/>
    <mergeCell ref="O16:O17"/>
    <mergeCell ref="P16:R17"/>
    <mergeCell ref="O18:O19"/>
    <mergeCell ref="P18:R19"/>
    <mergeCell ref="O20:O21"/>
    <mergeCell ref="E24:E25"/>
    <mergeCell ref="F24:F25"/>
    <mergeCell ref="I24:O24"/>
    <mergeCell ref="P24:R25"/>
    <mergeCell ref="E20:E21"/>
    <mergeCell ref="F20:F21"/>
    <mergeCell ref="G20:G21"/>
    <mergeCell ref="H20:H21"/>
    <mergeCell ref="B22:N22"/>
    <mergeCell ref="C23:K23"/>
    <mergeCell ref="L23:N23"/>
    <mergeCell ref="B24:B25"/>
    <mergeCell ref="C24:C25"/>
    <mergeCell ref="D24:D25"/>
    <mergeCell ref="G24:G25"/>
    <mergeCell ref="H24:H25"/>
    <mergeCell ref="E28:E29"/>
    <mergeCell ref="F28:F29"/>
    <mergeCell ref="E30:E31"/>
    <mergeCell ref="F30:F31"/>
    <mergeCell ref="G30:G31"/>
    <mergeCell ref="H30:H31"/>
    <mergeCell ref="E32:E33"/>
    <mergeCell ref="H32:H33"/>
    <mergeCell ref="P23:Q23"/>
    <mergeCell ref="F26:F27"/>
    <mergeCell ref="G26:G27"/>
    <mergeCell ref="O26:O27"/>
    <mergeCell ref="P26:R27"/>
    <mergeCell ref="A26:A27"/>
    <mergeCell ref="A28:A29"/>
    <mergeCell ref="A34:A35"/>
    <mergeCell ref="G28:G29"/>
    <mergeCell ref="H28:H29"/>
    <mergeCell ref="O28:O29"/>
    <mergeCell ref="P28:R29"/>
    <mergeCell ref="O30:O31"/>
    <mergeCell ref="P30:R31"/>
    <mergeCell ref="O32:O33"/>
    <mergeCell ref="P32:R33"/>
    <mergeCell ref="B26:B29"/>
    <mergeCell ref="C26:C27"/>
    <mergeCell ref="D26:D27"/>
    <mergeCell ref="E26:E27"/>
    <mergeCell ref="H26:H27"/>
    <mergeCell ref="D34:D35"/>
    <mergeCell ref="E34:E35"/>
    <mergeCell ref="F34:F35"/>
    <mergeCell ref="G34:G35"/>
    <mergeCell ref="C28:C29"/>
    <mergeCell ref="D28:D29"/>
    <mergeCell ref="F32:F33"/>
    <mergeCell ref="G32:G33"/>
    <mergeCell ref="D74:D75"/>
    <mergeCell ref="D76:D77"/>
    <mergeCell ref="H34:H35"/>
    <mergeCell ref="O34:O35"/>
    <mergeCell ref="P34:R35"/>
    <mergeCell ref="F48:F49"/>
    <mergeCell ref="G48:G49"/>
    <mergeCell ref="D46:D47"/>
    <mergeCell ref="E46:E47"/>
    <mergeCell ref="F46:F47"/>
    <mergeCell ref="G46:G47"/>
    <mergeCell ref="H46:H47"/>
    <mergeCell ref="E48:E49"/>
    <mergeCell ref="H48:H49"/>
    <mergeCell ref="D48:D49"/>
    <mergeCell ref="P68:R69"/>
    <mergeCell ref="P70:R71"/>
    <mergeCell ref="P72:R73"/>
    <mergeCell ref="P74:R75"/>
    <mergeCell ref="P76:R77"/>
    <mergeCell ref="O44:O45"/>
    <mergeCell ref="O46:O47"/>
    <mergeCell ref="O48:O49"/>
    <mergeCell ref="O50:O51"/>
    <mergeCell ref="L79:N79"/>
    <mergeCell ref="I80:O80"/>
    <mergeCell ref="B128:N128"/>
    <mergeCell ref="L137:N137"/>
    <mergeCell ref="J147:L148"/>
    <mergeCell ref="C129:K129"/>
    <mergeCell ref="L129:N129"/>
    <mergeCell ref="I130:O130"/>
    <mergeCell ref="B136:N136"/>
    <mergeCell ref="C137:K137"/>
    <mergeCell ref="I138:O138"/>
    <mergeCell ref="B142:N142"/>
    <mergeCell ref="O90:O91"/>
    <mergeCell ref="O92:O93"/>
    <mergeCell ref="O94:O95"/>
    <mergeCell ref="O96:O97"/>
    <mergeCell ref="O98:O99"/>
    <mergeCell ref="E100:E101"/>
    <mergeCell ref="F100:F101"/>
    <mergeCell ref="G100:G101"/>
    <mergeCell ref="H100:H101"/>
    <mergeCell ref="F102:F103"/>
    <mergeCell ref="G102:G103"/>
    <mergeCell ref="O112:O113"/>
    <mergeCell ref="P136:R136"/>
    <mergeCell ref="P137:Q137"/>
    <mergeCell ref="P138:R139"/>
    <mergeCell ref="P142:R142"/>
    <mergeCell ref="O147:P148"/>
    <mergeCell ref="O100:O101"/>
    <mergeCell ref="O102:O103"/>
    <mergeCell ref="O104:O105"/>
    <mergeCell ref="O106:O107"/>
    <mergeCell ref="O108:O109"/>
    <mergeCell ref="O110:O111"/>
    <mergeCell ref="P128:R128"/>
    <mergeCell ref="P122:R123"/>
    <mergeCell ref="P124:R125"/>
    <mergeCell ref="P126:R127"/>
    <mergeCell ref="P132:R133"/>
    <mergeCell ref="P134:R135"/>
    <mergeCell ref="P140:R141"/>
    <mergeCell ref="P108:R109"/>
    <mergeCell ref="P110:R111"/>
    <mergeCell ref="P112:R113"/>
    <mergeCell ref="O114:O115"/>
    <mergeCell ref="P114:R115"/>
    <mergeCell ref="P116:R117"/>
    <mergeCell ref="H102:H103"/>
    <mergeCell ref="E102:E103"/>
    <mergeCell ref="E104:E105"/>
    <mergeCell ref="F104:F105"/>
    <mergeCell ref="G104:G105"/>
    <mergeCell ref="H104:H105"/>
    <mergeCell ref="E106:E107"/>
    <mergeCell ref="F106:F107"/>
    <mergeCell ref="H112:H113"/>
    <mergeCell ref="E76:E77"/>
    <mergeCell ref="F76:F77"/>
    <mergeCell ref="G76:G77"/>
    <mergeCell ref="H76:H77"/>
    <mergeCell ref="F80:F81"/>
    <mergeCell ref="G80:G81"/>
    <mergeCell ref="H80:H81"/>
    <mergeCell ref="E80:E81"/>
    <mergeCell ref="E82:E83"/>
    <mergeCell ref="F82:F83"/>
    <mergeCell ref="G82:G83"/>
    <mergeCell ref="H82:H83"/>
    <mergeCell ref="H98:H99"/>
    <mergeCell ref="E86:E87"/>
    <mergeCell ref="F86:F87"/>
    <mergeCell ref="G86:G87"/>
    <mergeCell ref="H86:H87"/>
    <mergeCell ref="F88:F89"/>
    <mergeCell ref="G88:G91"/>
    <mergeCell ref="F90:F91"/>
    <mergeCell ref="E88:E89"/>
    <mergeCell ref="E90:E91"/>
    <mergeCell ref="E92:E93"/>
    <mergeCell ref="F92:F93"/>
    <mergeCell ref="G92:G93"/>
    <mergeCell ref="F94:F95"/>
    <mergeCell ref="G94:G95"/>
    <mergeCell ref="E94:E95"/>
    <mergeCell ref="E96:E97"/>
    <mergeCell ref="H122:H123"/>
    <mergeCell ref="G106:G107"/>
    <mergeCell ref="H106:H107"/>
    <mergeCell ref="E108:E109"/>
    <mergeCell ref="F108:F109"/>
    <mergeCell ref="G108:G109"/>
    <mergeCell ref="H108:H109"/>
    <mergeCell ref="H110:H111"/>
    <mergeCell ref="F116:F117"/>
    <mergeCell ref="G116:G117"/>
    <mergeCell ref="F110:F111"/>
    <mergeCell ref="G110:G111"/>
    <mergeCell ref="E114:E115"/>
    <mergeCell ref="F114:F115"/>
    <mergeCell ref="G114:G115"/>
    <mergeCell ref="H114:H115"/>
    <mergeCell ref="H116:H117"/>
    <mergeCell ref="G120:G121"/>
    <mergeCell ref="H120:H121"/>
    <mergeCell ref="E116:E117"/>
    <mergeCell ref="E118:E119"/>
    <mergeCell ref="E110:E111"/>
    <mergeCell ref="E112:E113"/>
    <mergeCell ref="F112:F113"/>
    <mergeCell ref="E120:E121"/>
    <mergeCell ref="F120:F121"/>
    <mergeCell ref="E132:E133"/>
    <mergeCell ref="F132:F133"/>
    <mergeCell ref="G132:G135"/>
    <mergeCell ref="H132:H133"/>
    <mergeCell ref="E134:E135"/>
    <mergeCell ref="F134:F135"/>
    <mergeCell ref="H134:H135"/>
    <mergeCell ref="F124:F125"/>
    <mergeCell ref="G124:G125"/>
    <mergeCell ref="H124:H125"/>
    <mergeCell ref="E124:E125"/>
    <mergeCell ref="E126:E127"/>
    <mergeCell ref="F126:F127"/>
    <mergeCell ref="G126:G127"/>
    <mergeCell ref="H126:H127"/>
    <mergeCell ref="E130:E131"/>
    <mergeCell ref="F130:F131"/>
    <mergeCell ref="G130:G131"/>
    <mergeCell ref="H130:H131"/>
    <mergeCell ref="E122:E123"/>
    <mergeCell ref="F122:F123"/>
    <mergeCell ref="G122:G123"/>
    <mergeCell ref="H36:H37"/>
    <mergeCell ref="H38:H39"/>
    <mergeCell ref="C42:C43"/>
    <mergeCell ref="D42:D43"/>
    <mergeCell ref="E42:E43"/>
    <mergeCell ref="F42:F43"/>
    <mergeCell ref="G42:G43"/>
    <mergeCell ref="H42:H43"/>
    <mergeCell ref="F118:F119"/>
    <mergeCell ref="G118:G119"/>
    <mergeCell ref="H118:H119"/>
    <mergeCell ref="F96:F97"/>
    <mergeCell ref="G96:G97"/>
    <mergeCell ref="E98:E99"/>
    <mergeCell ref="F98:F99"/>
    <mergeCell ref="G98:G99"/>
    <mergeCell ref="G112:G113"/>
    <mergeCell ref="E84:E85"/>
    <mergeCell ref="F84:F85"/>
    <mergeCell ref="H88:H89"/>
    <mergeCell ref="H90:H91"/>
    <mergeCell ref="H92:H93"/>
    <mergeCell ref="H94:H95"/>
    <mergeCell ref="H96:H97"/>
    <mergeCell ref="F64:F65"/>
    <mergeCell ref="G64:G65"/>
    <mergeCell ref="H64:H65"/>
    <mergeCell ref="F66:F67"/>
    <mergeCell ref="G66:G67"/>
    <mergeCell ref="B30:B31"/>
    <mergeCell ref="C30:C31"/>
    <mergeCell ref="D30:D31"/>
    <mergeCell ref="B32:B35"/>
    <mergeCell ref="D32:D33"/>
    <mergeCell ref="F38:F39"/>
    <mergeCell ref="G38:G39"/>
    <mergeCell ref="D38:D39"/>
    <mergeCell ref="D40:D41"/>
    <mergeCell ref="E40:E41"/>
    <mergeCell ref="F40:F41"/>
    <mergeCell ref="G40:G41"/>
    <mergeCell ref="D36:D37"/>
    <mergeCell ref="E36:E37"/>
    <mergeCell ref="F36:F37"/>
    <mergeCell ref="G36:G37"/>
    <mergeCell ref="E38:E39"/>
    <mergeCell ref="C40:C41"/>
    <mergeCell ref="H40:H41"/>
    <mergeCell ref="H44:H45"/>
    <mergeCell ref="B56:B57"/>
    <mergeCell ref="C56:C57"/>
    <mergeCell ref="D56:D57"/>
    <mergeCell ref="E56:E57"/>
    <mergeCell ref="F56:F57"/>
    <mergeCell ref="G56:G57"/>
    <mergeCell ref="E52:E53"/>
    <mergeCell ref="F52:F53"/>
    <mergeCell ref="D54:D55"/>
    <mergeCell ref="E54:E55"/>
    <mergeCell ref="F54:F55"/>
    <mergeCell ref="G54:G55"/>
    <mergeCell ref="H54:H59"/>
    <mergeCell ref="F58:F59"/>
    <mergeCell ref="G58:G59"/>
    <mergeCell ref="D50:D51"/>
    <mergeCell ref="E50:E51"/>
    <mergeCell ref="F50:F51"/>
    <mergeCell ref="G50:G51"/>
    <mergeCell ref="H50:H51"/>
    <mergeCell ref="D52:D53"/>
    <mergeCell ref="G52:G53"/>
    <mergeCell ref="H52:H53"/>
    <mergeCell ref="D92:D93"/>
    <mergeCell ref="D94:D95"/>
    <mergeCell ref="D96:D97"/>
    <mergeCell ref="A44:A45"/>
    <mergeCell ref="C44:C45"/>
    <mergeCell ref="D44:D45"/>
    <mergeCell ref="E44:E45"/>
    <mergeCell ref="F44:F45"/>
    <mergeCell ref="G44:G45"/>
    <mergeCell ref="C79:K79"/>
    <mergeCell ref="B78:N78"/>
    <mergeCell ref="H66:H67"/>
    <mergeCell ref="E66:E67"/>
    <mergeCell ref="E68:E69"/>
    <mergeCell ref="F68:F69"/>
    <mergeCell ref="G68:G71"/>
    <mergeCell ref="H68:H71"/>
    <mergeCell ref="E70:E71"/>
    <mergeCell ref="F70:F71"/>
    <mergeCell ref="D64:D65"/>
    <mergeCell ref="D66:D67"/>
    <mergeCell ref="D68:D69"/>
    <mergeCell ref="D70:D71"/>
    <mergeCell ref="D72:D73"/>
    <mergeCell ref="D132:D133"/>
    <mergeCell ref="D134:D135"/>
    <mergeCell ref="D138:D139"/>
    <mergeCell ref="D140:D141"/>
    <mergeCell ref="D108:D109"/>
    <mergeCell ref="D110:D111"/>
    <mergeCell ref="D112:D113"/>
    <mergeCell ref="D114:D115"/>
    <mergeCell ref="D116:D117"/>
    <mergeCell ref="D118:D119"/>
    <mergeCell ref="D120:D121"/>
    <mergeCell ref="D122:D123"/>
    <mergeCell ref="D124:D125"/>
    <mergeCell ref="D126:D127"/>
    <mergeCell ref="D130:D131"/>
    <mergeCell ref="F60:F61"/>
    <mergeCell ref="G60:G61"/>
    <mergeCell ref="H60:H61"/>
    <mergeCell ref="G62:G63"/>
    <mergeCell ref="H62:H63"/>
    <mergeCell ref="D58:D59"/>
    <mergeCell ref="E58:E59"/>
    <mergeCell ref="D60:D61"/>
    <mergeCell ref="E60:E61"/>
    <mergeCell ref="D62:D63"/>
    <mergeCell ref="E62:E63"/>
    <mergeCell ref="F62:F63"/>
    <mergeCell ref="C120:C121"/>
    <mergeCell ref="C122:C123"/>
    <mergeCell ref="C124:C125"/>
    <mergeCell ref="E64:E65"/>
    <mergeCell ref="E72:E73"/>
    <mergeCell ref="F72:F73"/>
    <mergeCell ref="G72:G75"/>
    <mergeCell ref="H72:H73"/>
    <mergeCell ref="E74:E75"/>
    <mergeCell ref="F74:F75"/>
    <mergeCell ref="H74:H75"/>
    <mergeCell ref="G84:G85"/>
    <mergeCell ref="H84:H85"/>
    <mergeCell ref="D98:D99"/>
    <mergeCell ref="D100:D101"/>
    <mergeCell ref="D102:D103"/>
    <mergeCell ref="D104:D105"/>
    <mergeCell ref="D106:D107"/>
    <mergeCell ref="D80:D81"/>
    <mergeCell ref="D82:D83"/>
    <mergeCell ref="D84:D85"/>
    <mergeCell ref="D86:D87"/>
    <mergeCell ref="D88:D89"/>
    <mergeCell ref="D90:D91"/>
    <mergeCell ref="B66:B67"/>
    <mergeCell ref="C66:C67"/>
    <mergeCell ref="B68:B71"/>
    <mergeCell ref="B126:B127"/>
    <mergeCell ref="B130:B131"/>
    <mergeCell ref="B132:B135"/>
    <mergeCell ref="B138:B139"/>
    <mergeCell ref="B140:B141"/>
    <mergeCell ref="B74:B75"/>
    <mergeCell ref="C74:C75"/>
    <mergeCell ref="B76:B77"/>
    <mergeCell ref="C76:C77"/>
    <mergeCell ref="B80:B81"/>
    <mergeCell ref="C80:C81"/>
    <mergeCell ref="C98:C99"/>
    <mergeCell ref="C100:C101"/>
    <mergeCell ref="C102:C103"/>
    <mergeCell ref="C104:C105"/>
    <mergeCell ref="C106:C107"/>
    <mergeCell ref="C108:C109"/>
    <mergeCell ref="C110:C111"/>
    <mergeCell ref="C112:C113"/>
    <mergeCell ref="C130:C131"/>
    <mergeCell ref="C132:C133"/>
    <mergeCell ref="C62:C63"/>
    <mergeCell ref="C64:C65"/>
    <mergeCell ref="B54:B55"/>
    <mergeCell ref="C54:C55"/>
    <mergeCell ref="B58:B59"/>
    <mergeCell ref="C58:C59"/>
    <mergeCell ref="B60:B61"/>
    <mergeCell ref="C60:C61"/>
    <mergeCell ref="B62:B65"/>
    <mergeCell ref="C46:C47"/>
    <mergeCell ref="C48:C49"/>
    <mergeCell ref="C50:C51"/>
    <mergeCell ref="C52:C53"/>
    <mergeCell ref="C32:C33"/>
    <mergeCell ref="C34:C35"/>
    <mergeCell ref="A36:A37"/>
    <mergeCell ref="B36:B37"/>
    <mergeCell ref="C36:C37"/>
    <mergeCell ref="B38:B53"/>
    <mergeCell ref="C38:C39"/>
    <mergeCell ref="C68:C69"/>
    <mergeCell ref="C70:C71"/>
    <mergeCell ref="B72:B73"/>
    <mergeCell ref="C72:C73"/>
    <mergeCell ref="C82:C83"/>
    <mergeCell ref="C84:C85"/>
    <mergeCell ref="E138:E139"/>
    <mergeCell ref="F138:F139"/>
    <mergeCell ref="G138:G139"/>
    <mergeCell ref="C126:C127"/>
    <mergeCell ref="C134:C135"/>
    <mergeCell ref="C138:C139"/>
    <mergeCell ref="C86:C87"/>
    <mergeCell ref="C88:C89"/>
    <mergeCell ref="C90:C91"/>
    <mergeCell ref="C92:C93"/>
    <mergeCell ref="C94:C95"/>
    <mergeCell ref="C96:C97"/>
    <mergeCell ref="B82:B99"/>
    <mergeCell ref="B100:B119"/>
    <mergeCell ref="B120:B125"/>
    <mergeCell ref="C114:C115"/>
    <mergeCell ref="C116:C117"/>
    <mergeCell ref="C118:C119"/>
    <mergeCell ref="H138:H139"/>
    <mergeCell ref="E140:E141"/>
    <mergeCell ref="F140:F141"/>
    <mergeCell ref="G140:G141"/>
    <mergeCell ref="H140:H141"/>
    <mergeCell ref="E145:H145"/>
    <mergeCell ref="C147:D148"/>
    <mergeCell ref="E147:F148"/>
    <mergeCell ref="D149:F149"/>
    <mergeCell ref="C140:C141"/>
    <mergeCell ref="B151:H151"/>
    <mergeCell ref="E152:H152"/>
    <mergeCell ref="E160:H160"/>
    <mergeCell ref="E161:H161"/>
    <mergeCell ref="E162:H162"/>
    <mergeCell ref="E163:H163"/>
    <mergeCell ref="E164:H164"/>
    <mergeCell ref="E165:H165"/>
    <mergeCell ref="E166:H166"/>
    <mergeCell ref="E153:H153"/>
    <mergeCell ref="E154:H154"/>
    <mergeCell ref="E155:H155"/>
    <mergeCell ref="E156:H156"/>
    <mergeCell ref="E157:H157"/>
    <mergeCell ref="E158:H158"/>
    <mergeCell ref="E159:H159"/>
  </mergeCells>
  <printOptions horizontalCentered="1"/>
  <pageMargins left="0.70866141732283472" right="0.70866141732283472" top="0.74803149606299213" bottom="0.74803149606299213" header="0" footer="0"/>
  <pageSetup paperSize="5" orientation="landscape" r:id="rId1"/>
  <rowBreaks count="6" manualBreakCount="6">
    <brk id="49" man="1"/>
    <brk id="99" man="1"/>
    <brk id="67" man="1"/>
    <brk id="85" man="1"/>
    <brk id="119" man="1"/>
    <brk id="29" man="1"/>
  </rowBreaks>
  <colBreaks count="1" manualBreakCount="1">
    <brk id="1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dcterms:created xsi:type="dcterms:W3CDTF">2019-07-03T19:33:08Z</dcterms:created>
  <dcterms:modified xsi:type="dcterms:W3CDTF">2021-01-19T17:28:53Z</dcterms:modified>
</cp:coreProperties>
</file>