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Override PartName="/xl/comments6.xml" ContentType="application/vnd.openxmlformats-officedocument.spreadsheetml.comment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filterPrivacy="1" defaultThemeVersion="124226"/>
  <bookViews>
    <workbookView xWindow="0" yWindow="0" windowWidth="16608" windowHeight="8232" tabRatio="761" firstSheet="1" activeTab="1"/>
  </bookViews>
  <sheets>
    <sheet name="Hoja3" sheetId="7" state="hidden" r:id="rId1"/>
    <sheet name="1. CONTEXTO" sheetId="1" r:id="rId2"/>
    <sheet name="2.IDENTIFICACIÓN" sheetId="2" r:id="rId3"/>
    <sheet name="3. PROBABILIDAD" sheetId="5" r:id="rId4"/>
    <sheet name="4. IMPACTO GESTIÓN Y E" sheetId="10" r:id="rId5"/>
    <sheet name="4.1 IMPACTO CORRUPCIÓN" sheetId="13" r:id="rId6"/>
    <sheet name="5. ZONA RIESGO INHERENTE " sheetId="11" r:id="rId7"/>
    <sheet name="6. EVALUACIÓN (2)" sheetId="15" r:id="rId8"/>
    <sheet name="7. ZONA RIESGO RESIDUAL" sheetId="8" r:id="rId9"/>
    <sheet name="8. MAPA DE RIESGOS" sheetId="9" r:id="rId10"/>
  </sheets>
  <externalReferences>
    <externalReference r:id="rId11"/>
  </externalReferences>
  <definedNames>
    <definedName name="AUTOMATIZACION" localSheetId="7">'6. EVALUACIÓN (2)'!#REF!</definedName>
    <definedName name="AUTOMATIZACION">#REF!</definedName>
    <definedName name="Casi_seguro" localSheetId="5">'3. PROBABILIDAD'!#REF!</definedName>
    <definedName name="Casi_seguro" localSheetId="7">'[1]3. PROBABILIDAD'!#REF!</definedName>
    <definedName name="Casi_seguro">'3. PROBABILIDAD'!#REF!</definedName>
    <definedName name="CONFIDENCIALIDAD" localSheetId="5">'4.1 IMPACTO CORRUPCIÓN'!#REF!</definedName>
    <definedName name="CONFIDENCIALIDAD" localSheetId="7">'[1]4. IMPACTO GESTIÓN Y E'!#REF!</definedName>
    <definedName name="CONFIDENCIALIDAD">'4. IMPACTO GESTIÓN Y E'!#REF!</definedName>
    <definedName name="CONFIDENCIALIDAD_DE_LA_INFORMACIÓN" localSheetId="5">'4.1 IMPACTO CORRUPCIÓN'!#REF!</definedName>
    <definedName name="CONFIDENCIALIDAD_DE_LA_INFORMACIÓN" localSheetId="7">'[1]4. IMPACTO GESTIÓN Y E'!#REF!</definedName>
    <definedName name="CONFIDENCIALIDAD_DE_LA_INFORMACIÓN">'4. IMPACTO GESTIÓN Y E'!#REF!</definedName>
    <definedName name="CONTROL" localSheetId="7">'6. EVALUACIÓN (2)'!#REF!</definedName>
    <definedName name="CONTROL">#REF!</definedName>
    <definedName name="CREDIBILIDAD" localSheetId="5">'4.1 IMPACTO CORRUPCIÓN'!#REF!</definedName>
    <definedName name="CREDIBILIDAD" localSheetId="7">'[1]4. IMPACTO GESTIÓN Y E'!#REF!</definedName>
    <definedName name="CREDIBILIDAD">'4. IMPACTO GESTIÓN Y E'!#REF!</definedName>
    <definedName name="CREDIBILIDAD_O_IMAGEN" localSheetId="5">'4.1 IMPACTO CORRUPCIÓN'!#REF!</definedName>
    <definedName name="CREDIBILIDAD_O_IMAGEN" localSheetId="7">'[1]4. IMPACTO GESTIÓN Y E'!#REF!</definedName>
    <definedName name="CREDIBILIDAD_O_IMAGEN">'4. IMPACTO GESTIÓN Y E'!#REF!</definedName>
    <definedName name="EVIDENCIA" localSheetId="5">#REF!</definedName>
    <definedName name="EVIDENCIA" localSheetId="7">'6. EVALUACIÓN (2)'!#REF!</definedName>
    <definedName name="EVIDENCIA">#REF!</definedName>
    <definedName name="FRECUENCIA" localSheetId="7">'6. EVALUACIÓN (2)'!#REF!</definedName>
    <definedName name="FRECUENCIA">#REF!</definedName>
    <definedName name="Improbable_posible" localSheetId="5">'3. PROBABILIDAD'!#REF!</definedName>
    <definedName name="Improbable_posible" localSheetId="7">'[1]3. PROBABILIDAD'!#REF!</definedName>
    <definedName name="Improbable_posible">'3. PROBABILIDAD'!#REF!</definedName>
    <definedName name="LEGAL" localSheetId="5">'4.1 IMPACTO CORRUPCIÓN'!#REF!</definedName>
    <definedName name="LEGAL" localSheetId="7">'[1]4. IMPACTO GESTIÓN Y E'!#REF!</definedName>
    <definedName name="LEGAL">'4. IMPACTO GESTIÓN Y E'!#REF!</definedName>
    <definedName name="MANUALES" localSheetId="7">'6. EVALUACIÓN (2)'!#REF!</definedName>
    <definedName name="MANUALES">#REF!</definedName>
    <definedName name="OPERATIVO" localSheetId="5">'4.1 IMPACTO CORRUPCIÓN'!#REF!</definedName>
    <definedName name="OPERATIVO" localSheetId="7">'[1]4. IMPACTO GESTIÓN Y E'!#REF!</definedName>
    <definedName name="OPERATIVO">'4. IMPACTO GESTIÓN Y E'!#REF!</definedName>
    <definedName name="Posible" localSheetId="5">'3. PROBABILIDAD'!#REF!</definedName>
    <definedName name="Posible" localSheetId="7">'[1]3. PROBABILIDAD'!#REF!</definedName>
    <definedName name="Posible">'3. PROBABILIDAD'!#REF!</definedName>
    <definedName name="pregunta1" localSheetId="5">'4.1 IMPACTO CORRUPCIÓN'!#REF!</definedName>
    <definedName name="pregunta1">'4. IMPACTO GESTIÓN Y E'!$AF$6:$AF$8</definedName>
    <definedName name="pregunta10" localSheetId="5">'4.1 IMPACTO CORRUPCIÓN'!#REF!</definedName>
    <definedName name="pregunta10">'4. IMPACTO GESTIÓN Y E'!$AO$6:$AO$8</definedName>
    <definedName name="pregunta11" localSheetId="5">'4.1 IMPACTO CORRUPCIÓN'!#REF!</definedName>
    <definedName name="pregunta11">'4. IMPACTO GESTIÓN Y E'!$AP$6:$AP$8</definedName>
    <definedName name="pregunta12" localSheetId="5">'4.1 IMPACTO CORRUPCIÓN'!#REF!</definedName>
    <definedName name="pregunta12">'4. IMPACTO GESTIÓN Y E'!$AQ$6:$AQ$8</definedName>
    <definedName name="pregunta13" localSheetId="5">'4.1 IMPACTO CORRUPCIÓN'!#REF!</definedName>
    <definedName name="pregunta13">'4. IMPACTO GESTIÓN Y E'!$AR$6:$AR$8</definedName>
    <definedName name="pregunta14" localSheetId="5">'4.1 IMPACTO CORRUPCIÓN'!#REF!</definedName>
    <definedName name="pregunta14">'4. IMPACTO GESTIÓN Y E'!$AS$6:$AS$8</definedName>
    <definedName name="pregunta15" localSheetId="5">'4.1 IMPACTO CORRUPCIÓN'!#REF!</definedName>
    <definedName name="pregunta15">'4. IMPACTO GESTIÓN Y E'!$AT$6:$AT$8</definedName>
    <definedName name="pregunta16" localSheetId="5">'4.1 IMPACTO CORRUPCIÓN'!#REF!</definedName>
    <definedName name="pregunta16">'4. IMPACTO GESTIÓN Y E'!$AU$6:$AU$8</definedName>
    <definedName name="pregunta17" localSheetId="5">'4.1 IMPACTO CORRUPCIÓN'!#REF!</definedName>
    <definedName name="pregunta17">'4. IMPACTO GESTIÓN Y E'!$AV$6:$AV$8</definedName>
    <definedName name="pregunta18" localSheetId="5">'4.1 IMPACTO CORRUPCIÓN'!#REF!</definedName>
    <definedName name="pregunta18">'4. IMPACTO GESTIÓN Y E'!$AW$6:$AW$8</definedName>
    <definedName name="pregunta2" localSheetId="5">'4.1 IMPACTO CORRUPCIÓN'!#REF!</definedName>
    <definedName name="pregunta2">'4. IMPACTO GESTIÓN Y E'!$AG$6:$AG$8</definedName>
    <definedName name="pregunta3" localSheetId="5">'4.1 IMPACTO CORRUPCIÓN'!#REF!</definedName>
    <definedName name="pregunta3">'4. IMPACTO GESTIÓN Y E'!$AH$6:$AH$8</definedName>
    <definedName name="pregunta4" localSheetId="5">'4.1 IMPACTO CORRUPCIÓN'!#REF!</definedName>
    <definedName name="pregunta4">'4. IMPACTO GESTIÓN Y E'!$AI$6:$AI$8</definedName>
    <definedName name="pregunta5" localSheetId="5">'4.1 IMPACTO CORRUPCIÓN'!#REF!</definedName>
    <definedName name="pregunta5">'4. IMPACTO GESTIÓN Y E'!$AJ$6:$AJ$8</definedName>
    <definedName name="pregunta6" localSheetId="5">'4.1 IMPACTO CORRUPCIÓN'!#REF!</definedName>
    <definedName name="pregunta6">'4. IMPACTO GESTIÓN Y E'!$AK$6:$AK$8</definedName>
    <definedName name="pregunta7" localSheetId="5">'4.1 IMPACTO CORRUPCIÓN'!#REF!</definedName>
    <definedName name="pregunta7">'4. IMPACTO GESTIÓN Y E'!$AL$6:$AL$8</definedName>
    <definedName name="pregunta8" localSheetId="5">'4.1 IMPACTO CORRUPCIÓN'!#REF!</definedName>
    <definedName name="pregunta8">'4. IMPACTO GESTIÓN Y E'!$AM$6:$AM$8</definedName>
    <definedName name="pregunta9" localSheetId="5">'4.1 IMPACTO CORRUPCIÓN'!#REF!</definedName>
    <definedName name="pregunta9">'4. IMPACTO GESTIÓN Y E'!$AN$6:$AN$8</definedName>
    <definedName name="Probable" localSheetId="5">'3. PROBABILIDAD'!#REF!</definedName>
    <definedName name="Probable" localSheetId="7">'[1]3. PROBABILIDAD'!#REF!</definedName>
    <definedName name="Probable">'3. PROBABILIDAD'!#REF!</definedName>
    <definedName name="Rara_vez" localSheetId="5">'3. PROBABILIDAD'!#REF!</definedName>
    <definedName name="Rara_vez" localSheetId="7">'[1]3. PROBABILIDAD'!#REF!</definedName>
    <definedName name="Rara_vez">'3. PROBABILIDAD'!#REF!</definedName>
    <definedName name="RESPONSABLES" localSheetId="7">'6. EVALUACIÓN (2)'!#REF!</definedName>
    <definedName name="RESPONSABLES">#REF!</definedName>
    <definedName name="TIEMPO" localSheetId="5">#REF!</definedName>
    <definedName name="TIEMPO" localSheetId="7">'6. EVALUACIÓN (2)'!#REF!</definedName>
    <definedName name="TIEMPO">#REF!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27" i="13"/>
  <c r="Z27"/>
  <c r="I26" i="11" l="1"/>
  <c r="I27"/>
  <c r="I28"/>
  <c r="C7" i="2"/>
  <c r="C8"/>
  <c r="C9" s="1"/>
  <c r="C10" s="1"/>
  <c r="C11" s="1"/>
  <c r="C12" s="1"/>
  <c r="C13" s="1"/>
  <c r="C14" s="1"/>
  <c r="C15" s="1"/>
  <c r="C16" s="1"/>
  <c r="C17" s="1"/>
  <c r="C18" s="1"/>
  <c r="C19" s="1"/>
  <c r="C20" s="1"/>
  <c r="J5" l="1"/>
  <c r="J6"/>
  <c r="J7"/>
  <c r="J8"/>
  <c r="J9"/>
  <c r="J10"/>
  <c r="J11"/>
  <c r="J12"/>
  <c r="J13"/>
  <c r="J14"/>
  <c r="J15"/>
  <c r="J16"/>
  <c r="J17"/>
  <c r="J18"/>
  <c r="J19"/>
  <c r="J20"/>
  <c r="J4"/>
  <c r="E9" l="1"/>
  <c r="E4"/>
  <c r="E5"/>
  <c r="E6"/>
  <c r="E7"/>
  <c r="E8"/>
  <c r="E10"/>
  <c r="E11"/>
  <c r="E12"/>
  <c r="E13"/>
  <c r="E14"/>
  <c r="E15"/>
  <c r="E16"/>
  <c r="E17"/>
  <c r="E18"/>
  <c r="E19"/>
  <c r="E20"/>
  <c r="D4"/>
  <c r="U13" i="15" l="1"/>
  <c r="W13" s="1"/>
  <c r="Y13" s="1"/>
  <c r="Z13" s="1"/>
  <c r="AA13" s="1"/>
  <c r="B103"/>
  <c r="B99"/>
  <c r="B95"/>
  <c r="B91"/>
  <c r="B87"/>
  <c r="B83"/>
  <c r="B79"/>
  <c r="B75"/>
  <c r="B71"/>
  <c r="B67"/>
  <c r="B63"/>
  <c r="B59"/>
  <c r="B55"/>
  <c r="B51"/>
  <c r="B47"/>
  <c r="B43"/>
  <c r="B39"/>
  <c r="B35"/>
  <c r="B31"/>
  <c r="B27"/>
  <c r="B23"/>
  <c r="B19"/>
  <c r="J8" i="5"/>
  <c r="J9"/>
  <c r="J10"/>
  <c r="J11"/>
  <c r="J12"/>
  <c r="J13"/>
  <c r="J14"/>
  <c r="J15"/>
  <c r="J16"/>
  <c r="J17"/>
  <c r="J18"/>
  <c r="J19"/>
  <c r="J20"/>
  <c r="J21"/>
  <c r="J22"/>
  <c r="J23"/>
  <c r="J24"/>
  <c r="J25"/>
  <c r="J26"/>
  <c r="J7"/>
  <c r="D6" i="2"/>
  <c r="D7"/>
  <c r="D8"/>
  <c r="D9"/>
  <c r="D10"/>
  <c r="D11"/>
  <c r="D12"/>
  <c r="D13"/>
  <c r="D14"/>
  <c r="D15"/>
  <c r="D16"/>
  <c r="D17"/>
  <c r="D18"/>
  <c r="D19"/>
  <c r="D20"/>
  <c r="D5"/>
  <c r="AB13" i="15" l="1"/>
  <c r="D18" i="9"/>
  <c r="D21"/>
  <c r="D24"/>
  <c r="D27"/>
  <c r="D30"/>
  <c r="D17"/>
  <c r="D22"/>
  <c r="D23"/>
  <c r="D28"/>
  <c r="D29"/>
  <c r="D16"/>
  <c r="C20"/>
  <c r="C21"/>
  <c r="C22"/>
  <c r="C26"/>
  <c r="C27"/>
  <c r="C28"/>
  <c r="P16"/>
  <c r="P17"/>
  <c r="P18"/>
  <c r="P19"/>
  <c r="P20"/>
  <c r="P21"/>
  <c r="P22"/>
  <c r="P23"/>
  <c r="P24"/>
  <c r="P25"/>
  <c r="P26"/>
  <c r="P27"/>
  <c r="P28"/>
  <c r="P29"/>
  <c r="P30"/>
  <c r="P31"/>
  <c r="N16"/>
  <c r="N17"/>
  <c r="N18"/>
  <c r="N19"/>
  <c r="N20"/>
  <c r="N21"/>
  <c r="N22"/>
  <c r="N23"/>
  <c r="N24"/>
  <c r="N25"/>
  <c r="N26"/>
  <c r="N27"/>
  <c r="N28"/>
  <c r="N29"/>
  <c r="N30"/>
  <c r="N31"/>
  <c r="M16"/>
  <c r="M17"/>
  <c r="M18"/>
  <c r="M19"/>
  <c r="M20"/>
  <c r="M21"/>
  <c r="M22"/>
  <c r="M23"/>
  <c r="M24"/>
  <c r="M25"/>
  <c r="M26"/>
  <c r="M27"/>
  <c r="M28"/>
  <c r="M29"/>
  <c r="M30"/>
  <c r="M31"/>
  <c r="E16"/>
  <c r="F16"/>
  <c r="G16"/>
  <c r="H16"/>
  <c r="E17"/>
  <c r="F17"/>
  <c r="G17"/>
  <c r="H17"/>
  <c r="E18"/>
  <c r="F18"/>
  <c r="G18"/>
  <c r="H18"/>
  <c r="D19"/>
  <c r="E19"/>
  <c r="F19"/>
  <c r="G19"/>
  <c r="H19"/>
  <c r="D20"/>
  <c r="E20"/>
  <c r="F20"/>
  <c r="G20"/>
  <c r="H20"/>
  <c r="E21"/>
  <c r="F21"/>
  <c r="G21"/>
  <c r="H21"/>
  <c r="E22"/>
  <c r="F22"/>
  <c r="G22"/>
  <c r="H22"/>
  <c r="E23"/>
  <c r="F23"/>
  <c r="G23"/>
  <c r="H23"/>
  <c r="E24"/>
  <c r="F24"/>
  <c r="G24"/>
  <c r="H24"/>
  <c r="D25"/>
  <c r="E25"/>
  <c r="F25"/>
  <c r="G25"/>
  <c r="H25"/>
  <c r="D26"/>
  <c r="E26"/>
  <c r="F26"/>
  <c r="G26"/>
  <c r="H26"/>
  <c r="E27"/>
  <c r="F27"/>
  <c r="G27"/>
  <c r="H27"/>
  <c r="E28"/>
  <c r="F28"/>
  <c r="G28"/>
  <c r="H28"/>
  <c r="E29"/>
  <c r="F29"/>
  <c r="G29"/>
  <c r="H29"/>
  <c r="E30"/>
  <c r="F30"/>
  <c r="G30"/>
  <c r="H30"/>
  <c r="D31"/>
  <c r="E31"/>
  <c r="F31"/>
  <c r="G31"/>
  <c r="H31"/>
  <c r="C18"/>
  <c r="C19"/>
  <c r="C23"/>
  <c r="C24"/>
  <c r="C25"/>
  <c r="C29"/>
  <c r="C30"/>
  <c r="C31"/>
  <c r="M12" i="8"/>
  <c r="O16" i="9" s="1"/>
  <c r="M13" i="8"/>
  <c r="O17" i="9" s="1"/>
  <c r="M14" i="8"/>
  <c r="O18" i="9" s="1"/>
  <c r="M15" i="8"/>
  <c r="O19" i="9" s="1"/>
  <c r="M16" i="8"/>
  <c r="O20" i="9" s="1"/>
  <c r="M17" i="8"/>
  <c r="O21" i="9" s="1"/>
  <c r="M18" i="8"/>
  <c r="O22" i="9" s="1"/>
  <c r="M19" i="8"/>
  <c r="O23" i="9" s="1"/>
  <c r="M20" i="8"/>
  <c r="O24" i="9" s="1"/>
  <c r="M21" i="8"/>
  <c r="O25" i="9" s="1"/>
  <c r="M22" i="8"/>
  <c r="O26" i="9" s="1"/>
  <c r="M23" i="8"/>
  <c r="O27" i="9" s="1"/>
  <c r="M24" i="8"/>
  <c r="O28" i="9" s="1"/>
  <c r="M25" i="8"/>
  <c r="O29" i="9" s="1"/>
  <c r="M26" i="8"/>
  <c r="O30" i="9" s="1"/>
  <c r="M27" i="8"/>
  <c r="O31" i="9" s="1"/>
  <c r="M28" i="8"/>
  <c r="M29"/>
  <c r="M30"/>
  <c r="B30"/>
  <c r="C30"/>
  <c r="B12"/>
  <c r="B13"/>
  <c r="B14"/>
  <c r="B15"/>
  <c r="B16"/>
  <c r="B17"/>
  <c r="B18"/>
  <c r="B19"/>
  <c r="B20"/>
  <c r="B21"/>
  <c r="B22"/>
  <c r="B23"/>
  <c r="B24"/>
  <c r="B25"/>
  <c r="B26"/>
  <c r="B27"/>
  <c r="B28"/>
  <c r="B29"/>
  <c r="K28" i="11"/>
  <c r="J28"/>
  <c r="J18"/>
  <c r="J19"/>
  <c r="J20"/>
  <c r="J21"/>
  <c r="J22"/>
  <c r="J23"/>
  <c r="J24"/>
  <c r="J25"/>
  <c r="J26"/>
  <c r="J27"/>
  <c r="J10"/>
  <c r="J11"/>
  <c r="J12"/>
  <c r="J13"/>
  <c r="J14"/>
  <c r="J15"/>
  <c r="J16"/>
  <c r="J17"/>
  <c r="C17" i="9"/>
  <c r="U19" i="15"/>
  <c r="W19" s="1"/>
  <c r="Y19" s="1"/>
  <c r="Z19" s="1"/>
  <c r="U20"/>
  <c r="W20" s="1"/>
  <c r="Y20" s="1"/>
  <c r="Z20" s="1"/>
  <c r="AA20" s="1"/>
  <c r="U21"/>
  <c r="W21" s="1"/>
  <c r="Y21" s="1"/>
  <c r="Z21" s="1"/>
  <c r="AA21" s="1"/>
  <c r="U22"/>
  <c r="W22" s="1"/>
  <c r="Y22" s="1"/>
  <c r="Z22" s="1"/>
  <c r="AA22" s="1"/>
  <c r="U23"/>
  <c r="W23" s="1"/>
  <c r="Y23" s="1"/>
  <c r="Z23" s="1"/>
  <c r="AA23" s="1"/>
  <c r="U24"/>
  <c r="W24" s="1"/>
  <c r="Y24" s="1"/>
  <c r="Z24" s="1"/>
  <c r="U25"/>
  <c r="W25" s="1"/>
  <c r="Y25" s="1"/>
  <c r="Z25" s="1"/>
  <c r="AA25" s="1"/>
  <c r="U26"/>
  <c r="W26" s="1"/>
  <c r="Y26" s="1"/>
  <c r="Z26" s="1"/>
  <c r="AA26" s="1"/>
  <c r="U27"/>
  <c r="W27" s="1"/>
  <c r="Y27" s="1"/>
  <c r="Z27" s="1"/>
  <c r="AA27" s="1"/>
  <c r="U28"/>
  <c r="W28" s="1"/>
  <c r="Y28" s="1"/>
  <c r="Z28" s="1"/>
  <c r="AA28" s="1"/>
  <c r="U29"/>
  <c r="W29" s="1"/>
  <c r="Y29" s="1"/>
  <c r="Z29" s="1"/>
  <c r="AA29" s="1"/>
  <c r="U30"/>
  <c r="W30" s="1"/>
  <c r="Y30" s="1"/>
  <c r="Z30" s="1"/>
  <c r="AA30" s="1"/>
  <c r="U31"/>
  <c r="W31" s="1"/>
  <c r="Y31" s="1"/>
  <c r="Z31" s="1"/>
  <c r="AA31" s="1"/>
  <c r="U32"/>
  <c r="W32" s="1"/>
  <c r="Y32" s="1"/>
  <c r="Z32" s="1"/>
  <c r="AA32" s="1"/>
  <c r="U33"/>
  <c r="W33" s="1"/>
  <c r="Y33" s="1"/>
  <c r="Z33" s="1"/>
  <c r="AA33" s="1"/>
  <c r="U34"/>
  <c r="W34" s="1"/>
  <c r="Y34" s="1"/>
  <c r="Z34" s="1"/>
  <c r="U35"/>
  <c r="W35" s="1"/>
  <c r="Y35" s="1"/>
  <c r="Z35" s="1"/>
  <c r="AA35" s="1"/>
  <c r="U36"/>
  <c r="W36" s="1"/>
  <c r="Y36" s="1"/>
  <c r="Z36" s="1"/>
  <c r="AA36" s="1"/>
  <c r="U37"/>
  <c r="W37" s="1"/>
  <c r="Y37" s="1"/>
  <c r="Z37" s="1"/>
  <c r="AA37" s="1"/>
  <c r="U38"/>
  <c r="W38" s="1"/>
  <c r="Y38" s="1"/>
  <c r="Z38" s="1"/>
  <c r="AA38" s="1"/>
  <c r="U39"/>
  <c r="W39" s="1"/>
  <c r="Y39" s="1"/>
  <c r="Z39" s="1"/>
  <c r="AA39" s="1"/>
  <c r="U40"/>
  <c r="W40" s="1"/>
  <c r="Y40" s="1"/>
  <c r="Z40" s="1"/>
  <c r="AA40" s="1"/>
  <c r="U41"/>
  <c r="W41" s="1"/>
  <c r="Y41" s="1"/>
  <c r="Z41" s="1"/>
  <c r="AA41" s="1"/>
  <c r="U42"/>
  <c r="W42" s="1"/>
  <c r="Y42" s="1"/>
  <c r="Z42" s="1"/>
  <c r="U43"/>
  <c r="W43" s="1"/>
  <c r="Y43" s="1"/>
  <c r="Z43" s="1"/>
  <c r="U44"/>
  <c r="W44" s="1"/>
  <c r="Y44" s="1"/>
  <c r="Z44" s="1"/>
  <c r="AA44" s="1"/>
  <c r="U45"/>
  <c r="W45" s="1"/>
  <c r="Y45" s="1"/>
  <c r="Z45" s="1"/>
  <c r="AA45" s="1"/>
  <c r="U46"/>
  <c r="W46" s="1"/>
  <c r="Y46" s="1"/>
  <c r="Z46" s="1"/>
  <c r="U47"/>
  <c r="W47" s="1"/>
  <c r="Y47" s="1"/>
  <c r="Z47" s="1"/>
  <c r="AA47" s="1"/>
  <c r="U48"/>
  <c r="W48" s="1"/>
  <c r="Y48" s="1"/>
  <c r="Z48" s="1"/>
  <c r="U49"/>
  <c r="W49" s="1"/>
  <c r="Y49" s="1"/>
  <c r="Z49" s="1"/>
  <c r="U50"/>
  <c r="W50" s="1"/>
  <c r="Y50" s="1"/>
  <c r="Z50" s="1"/>
  <c r="AA50" s="1"/>
  <c r="U51"/>
  <c r="W51" s="1"/>
  <c r="Y51" s="1"/>
  <c r="Z51" s="1"/>
  <c r="AA51" s="1"/>
  <c r="U52"/>
  <c r="W52" s="1"/>
  <c r="Y52" s="1"/>
  <c r="Z52" s="1"/>
  <c r="U53"/>
  <c r="W53" s="1"/>
  <c r="Y53" s="1"/>
  <c r="Z53" s="1"/>
  <c r="AA53" s="1"/>
  <c r="U54"/>
  <c r="W54" s="1"/>
  <c r="Y54" s="1"/>
  <c r="Z54" s="1"/>
  <c r="AA54" s="1"/>
  <c r="U55"/>
  <c r="W55" s="1"/>
  <c r="Y55" s="1"/>
  <c r="Z55" s="1"/>
  <c r="AA55" s="1"/>
  <c r="U56"/>
  <c r="W56" s="1"/>
  <c r="Y56" s="1"/>
  <c r="Z56" s="1"/>
  <c r="AA56" s="1"/>
  <c r="U57"/>
  <c r="W57" s="1"/>
  <c r="Y57" s="1"/>
  <c r="Z57" s="1"/>
  <c r="AA57" s="1"/>
  <c r="U58"/>
  <c r="W58" s="1"/>
  <c r="Y58" s="1"/>
  <c r="Z58" s="1"/>
  <c r="AA58" s="1"/>
  <c r="U59"/>
  <c r="W59" s="1"/>
  <c r="Y59" s="1"/>
  <c r="Z59" s="1"/>
  <c r="AA59" s="1"/>
  <c r="U60"/>
  <c r="W60" s="1"/>
  <c r="Y60" s="1"/>
  <c r="Z60" s="1"/>
  <c r="U61"/>
  <c r="W61" s="1"/>
  <c r="Y61" s="1"/>
  <c r="Z61" s="1"/>
  <c r="U62"/>
  <c r="W62" s="1"/>
  <c r="Y62" s="1"/>
  <c r="Z62" s="1"/>
  <c r="AA62" s="1"/>
  <c r="U63"/>
  <c r="W63" s="1"/>
  <c r="Y63" s="1"/>
  <c r="Z63" s="1"/>
  <c r="AA63" s="1"/>
  <c r="U64"/>
  <c r="W64" s="1"/>
  <c r="Y64" s="1"/>
  <c r="Z64" s="1"/>
  <c r="AA64" s="1"/>
  <c r="U65"/>
  <c r="W65" s="1"/>
  <c r="Y65" s="1"/>
  <c r="Z65" s="1"/>
  <c r="AA65" s="1"/>
  <c r="U66"/>
  <c r="W66" s="1"/>
  <c r="Y66" s="1"/>
  <c r="Z66" s="1"/>
  <c r="AA66" s="1"/>
  <c r="U67"/>
  <c r="W67" s="1"/>
  <c r="Y67" s="1"/>
  <c r="Z67" s="1"/>
  <c r="AA67" s="1"/>
  <c r="U68"/>
  <c r="W68" s="1"/>
  <c r="Y68" s="1"/>
  <c r="Z68" s="1"/>
  <c r="AA68" s="1"/>
  <c r="U69"/>
  <c r="W69" s="1"/>
  <c r="Y69" s="1"/>
  <c r="Z69" s="1"/>
  <c r="AA69" s="1"/>
  <c r="U70"/>
  <c r="W70" s="1"/>
  <c r="Y70" s="1"/>
  <c r="Z70" s="1"/>
  <c r="AA70" s="1"/>
  <c r="U71"/>
  <c r="W71" s="1"/>
  <c r="Y71" s="1"/>
  <c r="Z71" s="1"/>
  <c r="U72"/>
  <c r="W72" s="1"/>
  <c r="Y72" s="1"/>
  <c r="Z72" s="1"/>
  <c r="AA72" s="1"/>
  <c r="U73"/>
  <c r="W73" s="1"/>
  <c r="Y73" s="1"/>
  <c r="Z73" s="1"/>
  <c r="AA73" s="1"/>
  <c r="U74"/>
  <c r="W74" s="1"/>
  <c r="Y74" s="1"/>
  <c r="Z74" s="1"/>
  <c r="AA74" s="1"/>
  <c r="U75"/>
  <c r="W75" s="1"/>
  <c r="Y75" s="1"/>
  <c r="Z75" s="1"/>
  <c r="AA75" s="1"/>
  <c r="U76"/>
  <c r="W76" s="1"/>
  <c r="Y76" s="1"/>
  <c r="Z76" s="1"/>
  <c r="AA76" s="1"/>
  <c r="U77"/>
  <c r="W77" s="1"/>
  <c r="Y77" s="1"/>
  <c r="Z77" s="1"/>
  <c r="AA77" s="1"/>
  <c r="U78"/>
  <c r="W78" s="1"/>
  <c r="Y78" s="1"/>
  <c r="Z78" s="1"/>
  <c r="AA78" s="1"/>
  <c r="U79"/>
  <c r="W79" s="1"/>
  <c r="Y79" s="1"/>
  <c r="Z79" s="1"/>
  <c r="U80"/>
  <c r="W80" s="1"/>
  <c r="Y80" s="1"/>
  <c r="Z80" s="1"/>
  <c r="AA80" s="1"/>
  <c r="U81"/>
  <c r="W81" s="1"/>
  <c r="Y81" s="1"/>
  <c r="Z81" s="1"/>
  <c r="AA81" s="1"/>
  <c r="U82"/>
  <c r="W82" s="1"/>
  <c r="Y82" s="1"/>
  <c r="Z82" s="1"/>
  <c r="AA82" s="1"/>
  <c r="U83"/>
  <c r="W83" s="1"/>
  <c r="Y83" s="1"/>
  <c r="Z83" s="1"/>
  <c r="AA83" s="1"/>
  <c r="U84"/>
  <c r="W84" s="1"/>
  <c r="Y84" s="1"/>
  <c r="Z84" s="1"/>
  <c r="AA84" s="1"/>
  <c r="U85"/>
  <c r="W85" s="1"/>
  <c r="Y85" s="1"/>
  <c r="Z85" s="1"/>
  <c r="AA85" s="1"/>
  <c r="U86"/>
  <c r="W86" s="1"/>
  <c r="Y86" s="1"/>
  <c r="Z86" s="1"/>
  <c r="AA86" s="1"/>
  <c r="U87"/>
  <c r="W87" s="1"/>
  <c r="Y87" s="1"/>
  <c r="Z87" s="1"/>
  <c r="AA87" s="1"/>
  <c r="U88"/>
  <c r="W88" s="1"/>
  <c r="Y88" s="1"/>
  <c r="Z88" s="1"/>
  <c r="AA88" s="1"/>
  <c r="U89"/>
  <c r="W89" s="1"/>
  <c r="Y89" s="1"/>
  <c r="Z89" s="1"/>
  <c r="AA89" s="1"/>
  <c r="U90"/>
  <c r="W90" s="1"/>
  <c r="Y90" s="1"/>
  <c r="Z90" s="1"/>
  <c r="AA90" s="1"/>
  <c r="U91"/>
  <c r="W91" s="1"/>
  <c r="Y91" s="1"/>
  <c r="Z91" s="1"/>
  <c r="AA91" s="1"/>
  <c r="U92"/>
  <c r="W92" s="1"/>
  <c r="Y92" s="1"/>
  <c r="Z92" s="1"/>
  <c r="AA92" s="1"/>
  <c r="U93"/>
  <c r="W93" s="1"/>
  <c r="Y93" s="1"/>
  <c r="Z93" s="1"/>
  <c r="AA93" s="1"/>
  <c r="U94"/>
  <c r="W94" s="1"/>
  <c r="Y94" s="1"/>
  <c r="Z94" s="1"/>
  <c r="AA94" s="1"/>
  <c r="U95"/>
  <c r="W95" s="1"/>
  <c r="Y95" s="1"/>
  <c r="Z95" s="1"/>
  <c r="AA95" s="1"/>
  <c r="U96"/>
  <c r="W96" s="1"/>
  <c r="Y96" s="1"/>
  <c r="Z96" s="1"/>
  <c r="AA96" s="1"/>
  <c r="U97"/>
  <c r="W97" s="1"/>
  <c r="Y97" s="1"/>
  <c r="Z97" s="1"/>
  <c r="AA97" s="1"/>
  <c r="U98"/>
  <c r="W98" s="1"/>
  <c r="Y98" s="1"/>
  <c r="Z98" s="1"/>
  <c r="AA98" s="1"/>
  <c r="U99"/>
  <c r="W99" s="1"/>
  <c r="Y99" s="1"/>
  <c r="Z99" s="1"/>
  <c r="AA99" s="1"/>
  <c r="U100"/>
  <c r="W100" s="1"/>
  <c r="Y100" s="1"/>
  <c r="Z100" s="1"/>
  <c r="AA100" s="1"/>
  <c r="U101"/>
  <c r="W101" s="1"/>
  <c r="Y101" s="1"/>
  <c r="Z101" s="1"/>
  <c r="AA101" s="1"/>
  <c r="U102"/>
  <c r="W102" s="1"/>
  <c r="Y102" s="1"/>
  <c r="Z102" s="1"/>
  <c r="AA102" s="1"/>
  <c r="U103"/>
  <c r="W103" s="1"/>
  <c r="Y103" s="1"/>
  <c r="Z103" s="1"/>
  <c r="AA103" s="1"/>
  <c r="U104"/>
  <c r="W104" s="1"/>
  <c r="Y104" s="1"/>
  <c r="Z104" s="1"/>
  <c r="AA104" s="1"/>
  <c r="U105"/>
  <c r="W105" s="1"/>
  <c r="Y105" s="1"/>
  <c r="Z105" s="1"/>
  <c r="AA105" s="1"/>
  <c r="U106"/>
  <c r="W106" s="1"/>
  <c r="Y106" s="1"/>
  <c r="Z106" s="1"/>
  <c r="AA106" s="1"/>
  <c r="U17"/>
  <c r="W17" s="1"/>
  <c r="Y17" s="1"/>
  <c r="Z17" s="1"/>
  <c r="AA17" s="1"/>
  <c r="AB60" l="1"/>
  <c r="AA60"/>
  <c r="AB43"/>
  <c r="AA43"/>
  <c r="AB42"/>
  <c r="AA42"/>
  <c r="AB49"/>
  <c r="AA49"/>
  <c r="AB61"/>
  <c r="AA61"/>
  <c r="AB52"/>
  <c r="AA52"/>
  <c r="AB48"/>
  <c r="AA48"/>
  <c r="AB24"/>
  <c r="AA24"/>
  <c r="AB19"/>
  <c r="AA19"/>
  <c r="AB34"/>
  <c r="AA34"/>
  <c r="AB79"/>
  <c r="AA79"/>
  <c r="AB71"/>
  <c r="AA71"/>
  <c r="AB46"/>
  <c r="AA46"/>
  <c r="AB73"/>
  <c r="AB37"/>
  <c r="AB68"/>
  <c r="AB38"/>
  <c r="AB78"/>
  <c r="AB66"/>
  <c r="AB54"/>
  <c r="AB36"/>
  <c r="AB25"/>
  <c r="AB72"/>
  <c r="AB55"/>
  <c r="AB30"/>
  <c r="AB59"/>
  <c r="AB23"/>
  <c r="AB56"/>
  <c r="AB32"/>
  <c r="AB105"/>
  <c r="AB58"/>
  <c r="AB88"/>
  <c r="AB53"/>
  <c r="AB33"/>
  <c r="AB95"/>
  <c r="AB87"/>
  <c r="AB77"/>
  <c r="AB64"/>
  <c r="AB41"/>
  <c r="AB106"/>
  <c r="AB98"/>
  <c r="AB90"/>
  <c r="AB86"/>
  <c r="AB82"/>
  <c r="AB35"/>
  <c r="AB22"/>
  <c r="AB97"/>
  <c r="AB94"/>
  <c r="AB81"/>
  <c r="AB76"/>
  <c r="AB51"/>
  <c r="AB40"/>
  <c r="AB89"/>
  <c r="AB100"/>
  <c r="AB80"/>
  <c r="AB70"/>
  <c r="AB28"/>
  <c r="AB101"/>
  <c r="AC103"/>
  <c r="AD103" s="1"/>
  <c r="AB104"/>
  <c r="AB84"/>
  <c r="AB83"/>
  <c r="AB93"/>
  <c r="AB39"/>
  <c r="AB75"/>
  <c r="AB99"/>
  <c r="AB91"/>
  <c r="AB69"/>
  <c r="AB102"/>
  <c r="AB63"/>
  <c r="AB57"/>
  <c r="AB74"/>
  <c r="AB62"/>
  <c r="AB47"/>
  <c r="AB26"/>
  <c r="AB20"/>
  <c r="AB45"/>
  <c r="AB103"/>
  <c r="AB96"/>
  <c r="AB92"/>
  <c r="AB85"/>
  <c r="AB67"/>
  <c r="AB50"/>
  <c r="AB31"/>
  <c r="AB65"/>
  <c r="AB44"/>
  <c r="AB29"/>
  <c r="AB27"/>
  <c r="AB21"/>
  <c r="AB17"/>
  <c r="B11"/>
  <c r="AC47" l="1"/>
  <c r="AD47" s="1"/>
  <c r="F20" i="8" s="1"/>
  <c r="AC23" i="15"/>
  <c r="AD23" s="1"/>
  <c r="F14" i="8" s="1"/>
  <c r="AC83" i="15"/>
  <c r="AD83" s="1"/>
  <c r="F29" i="8" s="1"/>
  <c r="AC67" i="15"/>
  <c r="AD67" s="1"/>
  <c r="F25" i="8" s="1"/>
  <c r="AC63" i="15"/>
  <c r="AD63" s="1"/>
  <c r="F24" i="8" s="1"/>
  <c r="AC71" i="15"/>
  <c r="AD71" s="1"/>
  <c r="F26" i="8" s="1"/>
  <c r="AC75" i="15"/>
  <c r="AD75" s="1"/>
  <c r="F27" i="8" s="1"/>
  <c r="AC31" i="15"/>
  <c r="AD31" s="1"/>
  <c r="F16" i="8" s="1"/>
  <c r="AC43" i="15"/>
  <c r="AD43" s="1"/>
  <c r="F19" i="8" s="1"/>
  <c r="AC59" i="15"/>
  <c r="AD59" s="1"/>
  <c r="F23" i="8" s="1"/>
  <c r="AC91" i="15"/>
  <c r="AD91" s="1"/>
  <c r="AC39"/>
  <c r="AD39" s="1"/>
  <c r="F18" i="8" s="1"/>
  <c r="AC51" i="15"/>
  <c r="AD51" s="1"/>
  <c r="F21" i="8" s="1"/>
  <c r="AC35" i="15"/>
  <c r="AD35" s="1"/>
  <c r="F17" i="8" s="1"/>
  <c r="AC87" i="15"/>
  <c r="AD87" s="1"/>
  <c r="F30" i="8" s="1"/>
  <c r="AC79" i="15"/>
  <c r="AD79" s="1"/>
  <c r="F28" i="8" s="1"/>
  <c r="AC27" i="15"/>
  <c r="AD27" s="1"/>
  <c r="F15" i="8" s="1"/>
  <c r="AC95" i="15"/>
  <c r="AD95" s="1"/>
  <c r="AC19"/>
  <c r="AD19" s="1"/>
  <c r="F13" i="8" s="1"/>
  <c r="AC55" i="15"/>
  <c r="AD55" s="1"/>
  <c r="F22" i="8" s="1"/>
  <c r="AC99" i="15"/>
  <c r="AD99" s="1"/>
  <c r="B15"/>
  <c r="U11"/>
  <c r="W11" s="1"/>
  <c r="C16" i="9"/>
  <c r="I30" i="8" l="1"/>
  <c r="J30" s="1"/>
  <c r="K10" i="11"/>
  <c r="M11" i="8"/>
  <c r="U18" i="15"/>
  <c r="W18" s="1"/>
  <c r="Y18" s="1"/>
  <c r="Z18" s="1"/>
  <c r="AA18" s="1"/>
  <c r="U16"/>
  <c r="W16" s="1"/>
  <c r="Y16" s="1"/>
  <c r="Z16" s="1"/>
  <c r="AA16" s="1"/>
  <c r="U15"/>
  <c r="W15" s="1"/>
  <c r="Y15" s="1"/>
  <c r="Z15" s="1"/>
  <c r="AA15" s="1"/>
  <c r="U14"/>
  <c r="W14" s="1"/>
  <c r="Y14" s="1"/>
  <c r="Z14" s="1"/>
  <c r="AA14" s="1"/>
  <c r="U12"/>
  <c r="W12" s="1"/>
  <c r="Y12" s="1"/>
  <c r="Z12" s="1"/>
  <c r="AA12" s="1"/>
  <c r="Y11"/>
  <c r="Z11" s="1"/>
  <c r="D15" i="9"/>
  <c r="AB11" i="15" l="1"/>
  <c r="AA11"/>
  <c r="I16" i="9"/>
  <c r="C12" i="8"/>
  <c r="V11" i="15"/>
  <c r="V15"/>
  <c r="AB14"/>
  <c r="AB15"/>
  <c r="AB16"/>
  <c r="AB12"/>
  <c r="AB18"/>
  <c r="AC11" l="1"/>
  <c r="AC15"/>
  <c r="AD15" s="1"/>
  <c r="F12" i="8" l="1"/>
  <c r="AD11" i="15"/>
  <c r="F11" i="8" l="1"/>
  <c r="I11" s="1"/>
  <c r="J11" s="1"/>
  <c r="O15" i="9"/>
  <c r="C15"/>
  <c r="C5" i="2"/>
  <c r="C6" s="1"/>
  <c r="H27" i="13"/>
  <c r="P15" i="9"/>
  <c r="K9" i="11"/>
  <c r="I15" i="9" s="1"/>
  <c r="H15"/>
  <c r="G15"/>
  <c r="F15"/>
  <c r="E15"/>
  <c r="B11" i="8"/>
  <c r="J9" i="11"/>
  <c r="U27" i="13"/>
  <c r="T27"/>
  <c r="O27"/>
  <c r="N27"/>
  <c r="I27"/>
  <c r="K11" i="11"/>
  <c r="K12"/>
  <c r="K13"/>
  <c r="K14"/>
  <c r="K15"/>
  <c r="K16"/>
  <c r="K17"/>
  <c r="K18"/>
  <c r="K19"/>
  <c r="K20"/>
  <c r="K21"/>
  <c r="K22"/>
  <c r="K23"/>
  <c r="K24"/>
  <c r="K25"/>
  <c r="K26"/>
  <c r="K27"/>
  <c r="N15" i="9"/>
  <c r="M15"/>
  <c r="L15" l="1"/>
  <c r="C28" i="8"/>
  <c r="C20"/>
  <c r="I24" i="9"/>
  <c r="I31"/>
  <c r="C27" i="8"/>
  <c r="I23" i="9"/>
  <c r="C19" i="8"/>
  <c r="I22" i="9"/>
  <c r="C18" i="8"/>
  <c r="L27" i="9"/>
  <c r="I23" i="8"/>
  <c r="J23" s="1"/>
  <c r="L21" i="9"/>
  <c r="I17" i="8"/>
  <c r="J17" s="1"/>
  <c r="I30" i="9"/>
  <c r="C26" i="8"/>
  <c r="I29" i="9"/>
  <c r="C25" i="8"/>
  <c r="I20" i="9"/>
  <c r="C16" i="8"/>
  <c r="I21" i="9"/>
  <c r="C17" i="8"/>
  <c r="I27" i="9"/>
  <c r="C23" i="8"/>
  <c r="I29"/>
  <c r="J29" s="1"/>
  <c r="I28" i="9"/>
  <c r="C24" i="8"/>
  <c r="I28"/>
  <c r="J28" s="1"/>
  <c r="C15"/>
  <c r="I19" i="9"/>
  <c r="C14" i="8"/>
  <c r="I18" i="9"/>
  <c r="L25"/>
  <c r="I21" i="8"/>
  <c r="J21" s="1"/>
  <c r="C22"/>
  <c r="I26" i="9"/>
  <c r="C29" i="8"/>
  <c r="C21"/>
  <c r="I25" i="9"/>
  <c r="C13" i="8"/>
  <c r="I17" i="9"/>
  <c r="B18" i="2"/>
  <c r="I23" i="11" s="1"/>
  <c r="B9" i="2"/>
  <c r="I14" i="11" s="1"/>
  <c r="B12" i="2"/>
  <c r="I17" i="11" s="1"/>
  <c r="B6" i="2"/>
  <c r="I11" i="11" s="1"/>
  <c r="B20" i="2"/>
  <c r="I25" i="11" s="1"/>
  <c r="B17" i="2"/>
  <c r="I22" i="11" s="1"/>
  <c r="B7" i="2"/>
  <c r="I12" i="11" s="1"/>
  <c r="B19" i="2"/>
  <c r="I24" i="11" s="1"/>
  <c r="B8" i="2"/>
  <c r="I13" i="11" s="1"/>
  <c r="B16" i="2"/>
  <c r="I21" i="11" s="1"/>
  <c r="B13" i="2"/>
  <c r="I18" i="11" s="1"/>
  <c r="B10" i="2"/>
  <c r="I15" i="11" s="1"/>
  <c r="B15" i="2"/>
  <c r="I20" i="11" s="1"/>
  <c r="B4" i="2"/>
  <c r="B14"/>
  <c r="I19" i="11" s="1"/>
  <c r="B5" i="2"/>
  <c r="B11"/>
  <c r="I16" i="11" s="1"/>
  <c r="C11" i="8"/>
  <c r="A7" i="13" l="1"/>
  <c r="I9" i="11"/>
  <c r="I10"/>
  <c r="A11" i="13"/>
  <c r="A19"/>
  <c r="I6" i="10"/>
  <c r="A15" i="13"/>
  <c r="A16"/>
  <c r="A24"/>
  <c r="A9"/>
  <c r="A10"/>
  <c r="A12"/>
  <c r="A20"/>
  <c r="I5" i="10"/>
  <c r="A22" i="13"/>
  <c r="A23"/>
  <c r="A8"/>
  <c r="A17"/>
  <c r="A13"/>
  <c r="A21"/>
  <c r="A14"/>
  <c r="A25"/>
  <c r="A18"/>
  <c r="I14" i="10"/>
  <c r="I22"/>
  <c r="I7"/>
  <c r="I15"/>
  <c r="I23"/>
  <c r="I8"/>
  <c r="I16"/>
  <c r="I24"/>
  <c r="I9"/>
  <c r="I17"/>
  <c r="I10"/>
  <c r="I18"/>
  <c r="I11"/>
  <c r="I19"/>
  <c r="I12"/>
  <c r="I20"/>
  <c r="I13"/>
  <c r="I21"/>
  <c r="J5"/>
  <c r="B8" i="13"/>
  <c r="C8" s="1"/>
  <c r="L28" i="9"/>
  <c r="I24" i="8"/>
  <c r="J24" s="1"/>
  <c r="L20" i="9"/>
  <c r="I16" i="8"/>
  <c r="J16" s="1"/>
  <c r="L26" i="9"/>
  <c r="I22" i="8"/>
  <c r="J22" s="1"/>
  <c r="L23" i="9"/>
  <c r="I19" i="8"/>
  <c r="J19" s="1"/>
  <c r="L18" i="9"/>
  <c r="I14" i="8"/>
  <c r="J14" s="1"/>
  <c r="L22" i="9"/>
  <c r="I18" i="8"/>
  <c r="J18" s="1"/>
  <c r="L19" i="9"/>
  <c r="I15" i="8"/>
  <c r="J15" s="1"/>
  <c r="L16" i="9"/>
  <c r="I12" i="8"/>
  <c r="J12" s="1"/>
  <c r="L29" i="9"/>
  <c r="I25" i="8"/>
  <c r="J25" s="1"/>
  <c r="L17" i="9"/>
  <c r="I13" i="8"/>
  <c r="J13" s="1"/>
  <c r="L31" i="9"/>
  <c r="I27" i="8"/>
  <c r="J27" s="1"/>
  <c r="L24" i="9"/>
  <c r="I20" i="8"/>
  <c r="J20" s="1"/>
  <c r="L30" i="9"/>
  <c r="I26" i="8"/>
  <c r="J26" s="1"/>
  <c r="J6" i="10"/>
  <c r="J12"/>
  <c r="J18"/>
  <c r="J24"/>
  <c r="J15"/>
  <c r="J16"/>
  <c r="J7"/>
  <c r="J13"/>
  <c r="J19"/>
  <c r="J8"/>
  <c r="J14"/>
  <c r="J20"/>
  <c r="J9"/>
  <c r="J22"/>
  <c r="J11"/>
  <c r="J17"/>
  <c r="J23"/>
  <c r="J21"/>
  <c r="J10"/>
  <c r="B18" i="13"/>
  <c r="B14"/>
  <c r="B25"/>
  <c r="B21"/>
  <c r="B16"/>
  <c r="B17"/>
  <c r="B11"/>
  <c r="B19"/>
  <c r="B9"/>
  <c r="C9" s="1"/>
  <c r="B15"/>
  <c r="B22"/>
  <c r="B23"/>
  <c r="B12"/>
  <c r="B20"/>
  <c r="B10"/>
  <c r="B24"/>
  <c r="B13"/>
  <c r="B7"/>
  <c r="C10" l="1"/>
  <c r="X5"/>
  <c r="C7"/>
  <c r="L9" i="11" s="1"/>
  <c r="L5" i="13"/>
  <c r="R5"/>
  <c r="F5"/>
  <c r="L12" i="11" l="1"/>
  <c r="J18" i="9" s="1"/>
  <c r="L10" i="11"/>
  <c r="J16" i="9" s="1"/>
  <c r="D11" i="8"/>
  <c r="L23" i="11"/>
  <c r="D25" i="8" s="1"/>
  <c r="L15" i="11"/>
  <c r="J21" i="9" s="1"/>
  <c r="L11" i="11"/>
  <c r="M11" s="1"/>
  <c r="L22"/>
  <c r="J28" i="9" s="1"/>
  <c r="L20" i="11"/>
  <c r="J26" i="9" s="1"/>
  <c r="L27" i="11"/>
  <c r="D29" i="8" s="1"/>
  <c r="L19" i="11"/>
  <c r="D21" i="8" s="1"/>
  <c r="L14" i="11"/>
  <c r="D16" i="8" s="1"/>
  <c r="L18" i="11"/>
  <c r="M18" s="1"/>
  <c r="K24" i="9" s="1"/>
  <c r="L26" i="11"/>
  <c r="M26" s="1"/>
  <c r="L25"/>
  <c r="D27" i="8" s="1"/>
  <c r="L24" i="11"/>
  <c r="M24" s="1"/>
  <c r="K30" i="9" s="1"/>
  <c r="L17" i="11"/>
  <c r="M17" s="1"/>
  <c r="K23" i="9" s="1"/>
  <c r="L13" i="11"/>
  <c r="J19" i="9" s="1"/>
  <c r="L21" i="11"/>
  <c r="M21" s="1"/>
  <c r="K27" i="9" s="1"/>
  <c r="L16" i="11"/>
  <c r="J22" i="9" s="1"/>
  <c r="L28" i="11"/>
  <c r="D30" i="8" s="1"/>
  <c r="M12" i="11" l="1"/>
  <c r="K18" i="9" s="1"/>
  <c r="D14" i="8"/>
  <c r="D17"/>
  <c r="M23" i="11"/>
  <c r="K29" i="9" s="1"/>
  <c r="J24"/>
  <c r="D20" i="8"/>
  <c r="J29" i="9"/>
  <c r="J15"/>
  <c r="M9" i="11"/>
  <c r="K15" i="9" s="1"/>
  <c r="M19" i="11"/>
  <c r="K25" i="9" s="1"/>
  <c r="M22" i="11"/>
  <c r="K28" i="9" s="1"/>
  <c r="M10" i="11"/>
  <c r="E12" i="8" s="1"/>
  <c r="D13"/>
  <c r="D12"/>
  <c r="D24"/>
  <c r="J31" i="9"/>
  <c r="M15" i="11"/>
  <c r="K21" i="9" s="1"/>
  <c r="M25" i="11"/>
  <c r="K31" i="9" s="1"/>
  <c r="J17"/>
  <c r="M28" i="11"/>
  <c r="E30" i="8" s="1"/>
  <c r="J30" i="9"/>
  <c r="D26" i="8"/>
  <c r="J25" i="9"/>
  <c r="D22" i="8"/>
  <c r="M20" i="11"/>
  <c r="E22" i="8" s="1"/>
  <c r="M27" i="11"/>
  <c r="E29" i="8" s="1"/>
  <c r="M13" i="11"/>
  <c r="K19" i="9" s="1"/>
  <c r="D15" i="8"/>
  <c r="D28"/>
  <c r="J27" i="9"/>
  <c r="J23"/>
  <c r="D18" i="8"/>
  <c r="M14" i="11"/>
  <c r="E16" i="8" s="1"/>
  <c r="M16" i="11"/>
  <c r="K22" i="9" s="1"/>
  <c r="J20"/>
  <c r="D19" i="8"/>
  <c r="D23"/>
  <c r="E28"/>
  <c r="E13"/>
  <c r="K17" i="9"/>
  <c r="E20" i="8"/>
  <c r="E26"/>
  <c r="E19"/>
  <c r="E23"/>
  <c r="E14" l="1"/>
  <c r="E25"/>
  <c r="E21"/>
  <c r="E11"/>
  <c r="E24"/>
  <c r="K16" i="9"/>
  <c r="E27" i="8"/>
  <c r="E17"/>
  <c r="K26" i="9"/>
  <c r="E15" i="8"/>
  <c r="K20" i="9"/>
  <c r="E18" i="8"/>
</calcChain>
</file>

<file path=xl/comments1.xml><?xml version="1.0" encoding="utf-8"?>
<comments xmlns="http://schemas.openxmlformats.org/spreadsheetml/2006/main">
  <authors>
    <author>Autor</author>
  </authors>
  <commentList>
    <comment ref="C4" authorId="0">
      <text>
        <r>
          <rPr>
            <sz val="12"/>
            <color indexed="81"/>
            <rFont val="Tahoma"/>
            <family val="2"/>
          </rPr>
          <t>Objetivo estratégico al que el proceso le apunta.</t>
        </r>
      </text>
    </comment>
    <comment ref="C5" authorId="0">
      <text>
        <r>
          <rPr>
            <sz val="12"/>
            <color indexed="81"/>
            <rFont val="Tahoma"/>
            <family val="2"/>
          </rPr>
          <t>Tomadas de la caracterización del proceso.</t>
        </r>
      </text>
    </comment>
    <comment ref="A6" authorId="0">
      <text>
        <r>
          <rPr>
            <b/>
            <sz val="12"/>
            <color indexed="81"/>
            <rFont val="Tahoma"/>
            <family val="2"/>
          </rPr>
          <t>Factores Internos:</t>
        </r>
        <r>
          <rPr>
            <sz val="12"/>
            <color indexed="81"/>
            <rFont val="Tahoma"/>
            <family val="2"/>
          </rPr>
          <t xml:space="preserve"> Se determinan las características o aspectos esenciales del ambiente en el cual la
organización busca alcanzar sus objetivos. Se relacionan con la estructura, cultura organizacional, cumplimiento de planes,sistemas de información, modelo de operación,normatividad interna, recursos humanos y económicos. Todos deben relacionarse con el cumplimiento de los objetivos del proceso.
Ejemplos:
</t>
        </r>
        <r>
          <rPr>
            <b/>
            <sz val="12"/>
            <color indexed="81"/>
            <rFont val="Tahoma"/>
            <family val="2"/>
          </rPr>
          <t>infraestructura</t>
        </r>
        <r>
          <rPr>
            <sz val="12"/>
            <color indexed="81"/>
            <rFont val="Tahoma"/>
            <family val="2"/>
          </rPr>
          <t xml:space="preserve">: disponibilidad de activos,capacidad de los activos,acceso al capital.
</t>
        </r>
        <r>
          <rPr>
            <b/>
            <sz val="12"/>
            <color indexed="81"/>
            <rFont val="Tahoma"/>
            <family val="2"/>
          </rPr>
          <t>personal:</t>
        </r>
        <r>
          <rPr>
            <sz val="12"/>
            <color indexed="81"/>
            <rFont val="Tahoma"/>
            <family val="2"/>
          </rPr>
          <t xml:space="preserve"> capacidad de personal,salud,seguridad.
</t>
        </r>
        <r>
          <rPr>
            <b/>
            <sz val="12"/>
            <color indexed="81"/>
            <rFont val="Tahoma"/>
            <family val="2"/>
          </rPr>
          <t>procesos:</t>
        </r>
        <r>
          <rPr>
            <sz val="12"/>
            <color indexed="81"/>
            <rFont val="Tahoma"/>
            <family val="2"/>
          </rPr>
          <t xml:space="preserve"> capacidad, diseño,ejecución,proveedores,entradas, salidas,conocimiento.
</t>
        </r>
        <r>
          <rPr>
            <b/>
            <sz val="12"/>
            <color indexed="81"/>
            <rFont val="Tahoma"/>
            <family val="2"/>
          </rPr>
          <t>Tecnología:</t>
        </r>
        <r>
          <rPr>
            <sz val="12"/>
            <color indexed="81"/>
            <rFont val="Tahoma"/>
            <family val="2"/>
          </rPr>
          <t xml:space="preserve"> integridad de datos,disponibilidad de datos y sistemas,desarrollo,producción, mantenimiento, equipo que se requieren para cumplir los objetivos de proceso.</t>
        </r>
      </text>
    </comment>
    <comment ref="A11" authorId="0">
      <text>
        <r>
          <rPr>
            <b/>
            <sz val="12"/>
            <color indexed="81"/>
            <rFont val="Tahoma"/>
            <family val="2"/>
          </rPr>
          <t>Factores Externos:</t>
        </r>
        <r>
          <rPr>
            <sz val="12"/>
            <color indexed="81"/>
            <rFont val="Tahoma"/>
            <family val="2"/>
          </rPr>
          <t xml:space="preserve"> pueden ser económicos,sociales, culturales, políticos, legales, ambientales o tecnológicos. Todos se deben ver en relación con el cumpliento del objetivo  del proceso.</t>
        </r>
        <r>
          <rPr>
            <b/>
            <sz val="12"/>
            <color indexed="81"/>
            <rFont val="Tahoma"/>
            <family val="2"/>
          </rPr>
          <t xml:space="preserve">
Ejemplos:
Económicos:</t>
        </r>
        <r>
          <rPr>
            <sz val="12"/>
            <color indexed="81"/>
            <rFont val="Tahoma"/>
            <family val="2"/>
          </rPr>
          <t xml:space="preserve">disponibilidad de capital.
</t>
        </r>
        <r>
          <rPr>
            <b/>
            <sz val="12"/>
            <color indexed="81"/>
            <rFont val="Tahoma"/>
            <family val="2"/>
          </rPr>
          <t>Medioambientale</t>
        </r>
        <r>
          <rPr>
            <sz val="12"/>
            <color indexed="81"/>
            <rFont val="Tahoma"/>
            <family val="2"/>
          </rPr>
          <t xml:space="preserve">s:energía,emisiones,residuos.
</t>
        </r>
        <r>
          <rPr>
            <b/>
            <sz val="12"/>
            <color indexed="81"/>
            <rFont val="Tahoma"/>
            <family val="2"/>
          </rPr>
          <t>Políticos</t>
        </r>
        <r>
          <rPr>
            <sz val="12"/>
            <color indexed="81"/>
            <rFont val="Tahoma"/>
            <family val="2"/>
          </rPr>
          <t xml:space="preserve">: cambios de gobierno,lesgislación,políticas públicas,regulación.
</t>
        </r>
        <r>
          <rPr>
            <b/>
            <sz val="12"/>
            <color indexed="81"/>
            <rFont val="Tahoma"/>
            <family val="2"/>
          </rPr>
          <t>Sociales</t>
        </r>
        <r>
          <rPr>
            <sz val="12"/>
            <color indexed="81"/>
            <rFont val="Tahoma"/>
            <family val="2"/>
          </rPr>
          <t xml:space="preserve">: demografía,responsabilidad social, terrorismo.
</t>
        </r>
        <r>
          <rPr>
            <b/>
            <sz val="12"/>
            <color indexed="81"/>
            <rFont val="Tahoma"/>
            <family val="2"/>
          </rPr>
          <t>Tecnológicos</t>
        </r>
        <r>
          <rPr>
            <sz val="12"/>
            <color indexed="81"/>
            <rFont val="Tahoma"/>
            <family val="2"/>
          </rPr>
          <t>: datos externos,tecnología emergente.</t>
        </r>
      </text>
    </comment>
  </commentList>
</comments>
</file>

<file path=xl/comments2.xml><?xml version="1.0" encoding="utf-8"?>
<comments xmlns="http://schemas.openxmlformats.org/spreadsheetml/2006/main">
  <authors>
    <author>Autor</author>
  </authors>
  <commentList>
    <comment ref="K6" authorId="0">
      <text>
        <r>
          <rPr>
            <sz val="14"/>
            <color indexed="81"/>
            <rFont val="Tahoma"/>
            <family val="2"/>
          </rPr>
          <t>se entiende como la posibilidad de ocurrencia del riesgo, esta puede ser medida con criterios de frecuencia: número de veces en un tiempo determinado, o de fatibilidad, teniendo en cuenta la presencia de factores internos y externos que pueden propiciar el riesgo.</t>
        </r>
      </text>
    </comment>
  </commentList>
</comments>
</file>

<file path=xl/comments3.xml><?xml version="1.0" encoding="utf-8"?>
<comments xmlns="http://schemas.openxmlformats.org/spreadsheetml/2006/main">
  <authors>
    <author>Autor</author>
  </authors>
  <commentList>
    <comment ref="K4" authorId="0">
      <text>
        <r>
          <rPr>
            <sz val="9"/>
            <color indexed="81"/>
            <rFont val="Tahoma"/>
            <family val="2"/>
          </rPr>
          <t xml:space="preserve">
</t>
        </r>
        <r>
          <rPr>
            <sz val="14"/>
            <color indexed="81"/>
            <rFont val="Tahoma"/>
            <family val="2"/>
          </rPr>
          <t>Se entiende como  las consecuencias que podría ocasionar el riesgo,  si se llegara a materializar.</t>
        </r>
      </text>
    </comment>
  </commentList>
</comments>
</file>

<file path=xl/comments4.xml><?xml version="1.0" encoding="utf-8"?>
<comments xmlns="http://schemas.openxmlformats.org/spreadsheetml/2006/main">
  <authors>
    <author>Autor</author>
  </authors>
  <commentList>
    <comment ref="K8" authorId="0">
      <text>
        <r>
          <rPr>
            <sz val="9"/>
            <color indexed="81"/>
            <rFont val="Tahoma"/>
            <family val="2"/>
          </rPr>
          <t>Se entiende como la posibilidad de ocurrencia del riesgo, esta puede ser medida con criterios de frecuencia: número de veces en un tiempo determinado, o de fatibilidad, teniendo en cuenta la presencia de factores internos y externos que pueden propiciar el riesgo.</t>
        </r>
      </text>
    </comment>
    <comment ref="L8" authorId="0">
      <text>
        <r>
          <rPr>
            <sz val="9"/>
            <color indexed="81"/>
            <rFont val="Tahoma"/>
            <family val="2"/>
          </rPr>
          <t>Se entiende como  las consecuencias que podría ocasionar el riesgo,  si se llegara a materializar.</t>
        </r>
      </text>
    </comment>
  </commentList>
</comments>
</file>

<file path=xl/comments5.xml><?xml version="1.0" encoding="utf-8"?>
<comments xmlns="http://schemas.openxmlformats.org/spreadsheetml/2006/main">
  <authors>
    <author>Autor</author>
  </authors>
  <commentList>
    <comment ref="E7" authorId="0">
      <text>
        <r>
          <rPr>
            <b/>
            <sz val="12"/>
            <color indexed="81"/>
            <rFont val="Tahoma"/>
            <family val="2"/>
          </rPr>
          <t>Preventivo</t>
        </r>
        <r>
          <rPr>
            <sz val="12"/>
            <color indexed="81"/>
            <rFont val="Tahoma"/>
            <family val="2"/>
          </rPr>
          <t xml:space="preserve"> : Aquellos que actúan para eliminar las causas del riesgo, para prevenir su ocurrencia o materialización.
</t>
        </r>
        <r>
          <rPr>
            <b/>
            <sz val="12"/>
            <color indexed="81"/>
            <rFont val="Tahoma"/>
            <family val="2"/>
          </rPr>
          <t xml:space="preserve">Detectivo: </t>
        </r>
        <r>
          <rPr>
            <sz val="12"/>
            <color indexed="81"/>
            <rFont val="Tahoma"/>
            <family val="2"/>
          </rPr>
          <t xml:space="preserve"> Aquellos que buscan mitigar las consecuencias detectando la ocurrencia del evento. </t>
        </r>
        <r>
          <rPr>
            <sz val="18"/>
            <color indexed="81"/>
            <rFont val="Tahoma"/>
            <family val="2"/>
          </rPr>
          <t xml:space="preserve">
</t>
        </r>
      </text>
    </comment>
    <comment ref="G10" authorId="0">
      <text>
        <r>
          <rPr>
            <sz val="10"/>
            <color indexed="81"/>
            <rFont val="Tahoma"/>
            <family val="2"/>
          </rPr>
          <t xml:space="preserve">
SOLO, SI SE CUMPLE ES </t>
        </r>
        <r>
          <rPr>
            <b/>
            <sz val="10"/>
            <color indexed="81"/>
            <rFont val="Tahoma"/>
            <family val="2"/>
          </rPr>
          <t>15</t>
        </r>
        <r>
          <rPr>
            <sz val="10"/>
            <color indexed="81"/>
            <rFont val="Tahoma"/>
            <family val="2"/>
          </rPr>
          <t>, DE LO CONTRARIO ES</t>
        </r>
        <r>
          <rPr>
            <b/>
            <sz val="10"/>
            <color indexed="81"/>
            <rFont val="Tahoma"/>
            <family val="2"/>
          </rPr>
          <t xml:space="preserve"> 0</t>
        </r>
      </text>
    </comment>
    <comment ref="I10" authorId="0">
      <text>
        <r>
          <rPr>
            <sz val="10"/>
            <color indexed="81"/>
            <rFont val="Tahoma"/>
            <family val="2"/>
          </rPr>
          <t xml:space="preserve">
SOLO, SI SE CUMPLE ES </t>
        </r>
        <r>
          <rPr>
            <b/>
            <sz val="10"/>
            <color indexed="81"/>
            <rFont val="Tahoma"/>
            <family val="2"/>
          </rPr>
          <t>15</t>
        </r>
        <r>
          <rPr>
            <sz val="10"/>
            <color indexed="81"/>
            <rFont val="Tahoma"/>
            <family val="2"/>
          </rPr>
          <t>, DE LO CONTRARIO ES</t>
        </r>
        <r>
          <rPr>
            <b/>
            <sz val="10"/>
            <color indexed="81"/>
            <rFont val="Tahoma"/>
            <family val="2"/>
          </rPr>
          <t xml:space="preserve"> 0</t>
        </r>
      </text>
    </comment>
    <comment ref="K10" authorId="0">
      <text>
        <r>
          <rPr>
            <sz val="10"/>
            <color indexed="81"/>
            <rFont val="Tahoma"/>
            <family val="2"/>
          </rPr>
          <t xml:space="preserve">
SOLO, SI SE CUMPLE ES </t>
        </r>
        <r>
          <rPr>
            <b/>
            <sz val="10"/>
            <color indexed="81"/>
            <rFont val="Tahoma"/>
            <family val="2"/>
          </rPr>
          <t>15</t>
        </r>
        <r>
          <rPr>
            <sz val="10"/>
            <color indexed="81"/>
            <rFont val="Tahoma"/>
            <family val="2"/>
          </rPr>
          <t>, DE LO CONTRARIO ES</t>
        </r>
        <r>
          <rPr>
            <b/>
            <sz val="10"/>
            <color indexed="81"/>
            <rFont val="Tahoma"/>
            <family val="2"/>
          </rPr>
          <t xml:space="preserve"> 0</t>
        </r>
      </text>
    </comment>
    <comment ref="M10" authorId="0">
      <text>
        <r>
          <rPr>
            <b/>
            <sz val="10"/>
            <color indexed="81"/>
            <rFont val="Tahoma"/>
            <family val="2"/>
          </rPr>
          <t xml:space="preserve"> </t>
        </r>
        <r>
          <rPr>
            <sz val="10"/>
            <color indexed="81"/>
            <rFont val="Tahoma"/>
            <family val="2"/>
          </rPr>
          <t xml:space="preserve">
SOLO, SI SE CUMPLE ES </t>
        </r>
        <r>
          <rPr>
            <b/>
            <sz val="10"/>
            <color indexed="81"/>
            <rFont val="Tahoma"/>
            <family val="2"/>
          </rPr>
          <t>15 Ó 10</t>
        </r>
        <r>
          <rPr>
            <sz val="10"/>
            <color indexed="81"/>
            <rFont val="Tahoma"/>
            <family val="2"/>
          </rPr>
          <t>, DE LO CONTRARIO ES</t>
        </r>
        <r>
          <rPr>
            <b/>
            <sz val="10"/>
            <color indexed="81"/>
            <rFont val="Tahoma"/>
            <family val="2"/>
          </rPr>
          <t xml:space="preserve"> 0</t>
        </r>
      </text>
    </comment>
    <comment ref="O10" authorId="0">
      <text>
        <r>
          <rPr>
            <sz val="10"/>
            <color indexed="81"/>
            <rFont val="Tahoma"/>
            <family val="2"/>
          </rPr>
          <t xml:space="preserve">
SOLO, SI SE CUMPLE ES </t>
        </r>
        <r>
          <rPr>
            <b/>
            <sz val="10"/>
            <color indexed="81"/>
            <rFont val="Tahoma"/>
            <family val="2"/>
          </rPr>
          <t>15</t>
        </r>
        <r>
          <rPr>
            <sz val="10"/>
            <color indexed="81"/>
            <rFont val="Tahoma"/>
            <family val="2"/>
          </rPr>
          <t>, DE LO CONTRARIO ES</t>
        </r>
        <r>
          <rPr>
            <b/>
            <sz val="10"/>
            <color indexed="81"/>
            <rFont val="Tahoma"/>
            <family val="2"/>
          </rPr>
          <t xml:space="preserve"> 0</t>
        </r>
      </text>
    </comment>
    <comment ref="Q10" authorId="0">
      <text>
        <r>
          <rPr>
            <sz val="10"/>
            <color indexed="81"/>
            <rFont val="Tahoma"/>
            <family val="2"/>
          </rPr>
          <t xml:space="preserve">
SOLO, SI SE CUMPLE ES </t>
        </r>
        <r>
          <rPr>
            <b/>
            <sz val="10"/>
            <color indexed="81"/>
            <rFont val="Tahoma"/>
            <family val="2"/>
          </rPr>
          <t>15</t>
        </r>
        <r>
          <rPr>
            <sz val="10"/>
            <color indexed="81"/>
            <rFont val="Tahoma"/>
            <family val="2"/>
          </rPr>
          <t>, DE LO CONTRARIO ES</t>
        </r>
        <r>
          <rPr>
            <b/>
            <sz val="10"/>
            <color indexed="81"/>
            <rFont val="Tahoma"/>
            <family val="2"/>
          </rPr>
          <t xml:space="preserve"> 0</t>
        </r>
      </text>
    </comment>
    <comment ref="S10" authorId="0">
      <text>
        <r>
          <rPr>
            <sz val="10"/>
            <color indexed="81"/>
            <rFont val="Tahoma"/>
            <family val="2"/>
          </rPr>
          <t xml:space="preserve">
SOLO, SI SE CUMPLE ES </t>
        </r>
        <r>
          <rPr>
            <b/>
            <sz val="10"/>
            <color indexed="81"/>
            <rFont val="Tahoma"/>
            <family val="2"/>
          </rPr>
          <t>15 Ó 10</t>
        </r>
        <r>
          <rPr>
            <sz val="10"/>
            <color indexed="81"/>
            <rFont val="Tahoma"/>
            <family val="2"/>
          </rPr>
          <t>, DE LO CONTRARIO ES</t>
        </r>
        <r>
          <rPr>
            <b/>
            <sz val="10"/>
            <color indexed="81"/>
            <rFont val="Tahoma"/>
            <family val="2"/>
          </rPr>
          <t xml:space="preserve"> 0</t>
        </r>
      </text>
    </comment>
  </commentList>
</comments>
</file>

<file path=xl/comments6.xml><?xml version="1.0" encoding="utf-8"?>
<comments xmlns="http://schemas.openxmlformats.org/spreadsheetml/2006/main">
  <authors>
    <author>Autor</author>
  </authors>
  <commentList>
    <comment ref="N9" authorId="0">
      <text>
        <r>
          <rPr>
            <sz val="11"/>
            <color indexed="81"/>
            <rFont val="Tahoma"/>
            <family val="2"/>
          </rPr>
          <t>De acuerdo con lo establecido por la Guía de Gestión de Riesgos y Oportunidades de la Entidad.</t>
        </r>
      </text>
    </comment>
  </commentList>
</comments>
</file>

<file path=xl/sharedStrings.xml><?xml version="1.0" encoding="utf-8"?>
<sst xmlns="http://schemas.openxmlformats.org/spreadsheetml/2006/main" count="530" uniqueCount="306">
  <si>
    <t>Proceso</t>
  </si>
  <si>
    <t xml:space="preserve"> </t>
  </si>
  <si>
    <t>Fecha</t>
  </si>
  <si>
    <t>FACTORES INTERNOS</t>
  </si>
  <si>
    <t>FACTORES EXTERNOS</t>
  </si>
  <si>
    <t>CAUSAS</t>
  </si>
  <si>
    <t>RIESGO</t>
  </si>
  <si>
    <t>Probabilidad</t>
  </si>
  <si>
    <t>Rara vez</t>
  </si>
  <si>
    <t>Impacto</t>
  </si>
  <si>
    <t>PROBABILIDAD</t>
  </si>
  <si>
    <t>IMPACTO</t>
  </si>
  <si>
    <t>PROCESO</t>
  </si>
  <si>
    <t>Descripción</t>
  </si>
  <si>
    <t xml:space="preserve">CRITERIOS DE EVALUACIÓN </t>
  </si>
  <si>
    <t xml:space="preserve">PROBABILIDAD </t>
  </si>
  <si>
    <t xml:space="preserve">IMPACTO </t>
  </si>
  <si>
    <t xml:space="preserve">CALIFICACIÓN DEL RIESGO  SEGÚN  SU PROBABILIDAD </t>
  </si>
  <si>
    <t>2. ¿Afectar el cumplimiento de metas y objetivos de la dependencia?</t>
  </si>
  <si>
    <t>3. ¿Afectar el cumplimiento de la misión de la Entidad?</t>
  </si>
  <si>
    <t>4. ¿Afectar el cumplimiento de la misión del sector al que pertenece la Entidad?</t>
  </si>
  <si>
    <t>5. ¿Generar pérdida de confianza de la Entidad, afectando su reputación?</t>
  </si>
  <si>
    <t>6. ¿Generar pérdida de recursos económicos?</t>
  </si>
  <si>
    <t>7. ¿Afectar la generación de los productos o la prestación de servicios?</t>
  </si>
  <si>
    <t>8.¿Dar lugar al detrimento de la calidad de vida de la comunidad por la pérdida del bien o servicios o los recursos públicos?</t>
  </si>
  <si>
    <t>9. ¿Generar pérdida de información de la Entidad?</t>
  </si>
  <si>
    <t>10. ¿Generar intervención de los órganos de control, de la Fiscalía, u otro ente?</t>
  </si>
  <si>
    <t>11. ¿Dar lugar a procesos sancionatorios?</t>
  </si>
  <si>
    <t>12. ¿Dar lugar a procesos disciplinarios?</t>
  </si>
  <si>
    <t>13. ¿Dar lugar a procesos fiscales?</t>
  </si>
  <si>
    <t>15. ¿Generar pérdida de credibilidad del sector?</t>
  </si>
  <si>
    <t>16. ¿Ocasionar lesiones físicas o pérdida de vidas humanas?</t>
  </si>
  <si>
    <t>17. ¿Afectar la imagen regional?</t>
  </si>
  <si>
    <t>18. ¿Afectar la imagen nacional?</t>
  </si>
  <si>
    <t>14. ¿Dar lugar a procesos penales?</t>
  </si>
  <si>
    <t>si</t>
  </si>
  <si>
    <t>no</t>
  </si>
  <si>
    <t xml:space="preserve">RIESGO INHERENTE </t>
  </si>
  <si>
    <t>ZONA DE RIESGO INHERENTE (ANTES DE CONTROLES )</t>
  </si>
  <si>
    <t>Identificación del riesgo</t>
  </si>
  <si>
    <t>Consecuencias</t>
  </si>
  <si>
    <t>Acciones</t>
  </si>
  <si>
    <t>Riesgo Inherente</t>
  </si>
  <si>
    <t>Riesgo Residual</t>
  </si>
  <si>
    <t>Zona del riesgo</t>
  </si>
  <si>
    <t>Zona de riesgo</t>
  </si>
  <si>
    <t>01- DIRECCIÓN Y PLANEACIÓN ESTRATÉGICA</t>
  </si>
  <si>
    <t>02- COMUNICACIONES</t>
  </si>
  <si>
    <t>03- ATENCIÓN DE REQ. CIUDADANOS</t>
  </si>
  <si>
    <t>04- GARANTÍA Y MATERIALIZACIÓN DE DERECHOS</t>
  </si>
  <si>
    <t>05- REVISIÓN A LA GESTIÓN PÚBLICA</t>
  </si>
  <si>
    <t>06- DISCIPLINARIO</t>
  </si>
  <si>
    <t>07- TALENTO HUMANO</t>
  </si>
  <si>
    <t>08- GESTIÓN FINANCIERA</t>
  </si>
  <si>
    <t>09- GESTIÓN JURÍDICA</t>
  </si>
  <si>
    <t>10- ADMINISTRACIÓN DE BIENES, SERVICIOS E INFRAESTRUCTURA</t>
  </si>
  <si>
    <t>11- GESTIÓN DE ADQUISICIÓN DE BIENES Y SERVICIOS</t>
  </si>
  <si>
    <t>12- GESTIÓN DE TECNOLOGÍAS DE LA INFORMACIÓN</t>
  </si>
  <si>
    <t>13- GESTIÓN DOCUMENTAL</t>
  </si>
  <si>
    <t>14- CONTROL INTERNO</t>
  </si>
  <si>
    <t>15- MEJORA CONTINUA</t>
  </si>
  <si>
    <t>PREVENTIVO</t>
  </si>
  <si>
    <t>Improbable</t>
  </si>
  <si>
    <t xml:space="preserve">Posible </t>
  </si>
  <si>
    <t xml:space="preserve">Probable </t>
  </si>
  <si>
    <t>Casi seguro</t>
  </si>
  <si>
    <t>2- MENOR</t>
  </si>
  <si>
    <t>3- MODERADO</t>
  </si>
  <si>
    <t>4- MAYOR</t>
  </si>
  <si>
    <t>5- CATASTRÓFICO</t>
  </si>
  <si>
    <t>NIVEL DE IMPACTO</t>
  </si>
  <si>
    <t>CALIFICACION RIESGO SEGÚN SU IMPACTO</t>
  </si>
  <si>
    <t>ZONA DE RIESGO RESIDUAL</t>
  </si>
  <si>
    <t xml:space="preserve">TRATAMIENTO DEL  RIESGO </t>
  </si>
  <si>
    <t>1- INSIGNIFICANTE</t>
  </si>
  <si>
    <t>CONTROL</t>
  </si>
  <si>
    <t>ZONA DEL RIESGO INHERENTE  ( antes de controles)</t>
  </si>
  <si>
    <t xml:space="preserve"> NIVEL  DE LA  PROBABLIDAD</t>
  </si>
  <si>
    <t xml:space="preserve">Objetivo </t>
  </si>
  <si>
    <t xml:space="preserve">Indicador </t>
  </si>
  <si>
    <t>DIRECCIONAMIENTO ESTRATÉGICO</t>
  </si>
  <si>
    <t>GESTIÓN ADMINISTRATIVA</t>
  </si>
  <si>
    <t>GESTIÓN FINANCIERA</t>
  </si>
  <si>
    <t>GESTIÓN CONTRACTUAL</t>
  </si>
  <si>
    <t>GESTIÓN DOCUMENTAL</t>
  </si>
  <si>
    <t>GESTIÓN JURÍDICA</t>
  </si>
  <si>
    <t>EVENTO DE RIESGO</t>
  </si>
  <si>
    <t>CONSECUENCIAS</t>
  </si>
  <si>
    <t>TIPO DE RIESGO</t>
  </si>
  <si>
    <t>PROCESOS</t>
  </si>
  <si>
    <t>ESTRATÉGICO</t>
  </si>
  <si>
    <t>GESTIÓN</t>
  </si>
  <si>
    <t>Valor de la
Probabilidad</t>
  </si>
  <si>
    <t>CORRUPCIÓN</t>
  </si>
  <si>
    <t>No.</t>
  </si>
  <si>
    <t>PREGUNTA: SI EL RIESGO DE CORRUPCIÓN SE MATERIALIZA PODRÍA...</t>
  </si>
  <si>
    <t>RESPUESTA</t>
  </si>
  <si>
    <t>SI</t>
  </si>
  <si>
    <t>NO</t>
  </si>
  <si>
    <t>¿Dar lugar al detrimento de calidad de vida de la comunidad por la pérdida del bien, servicios o recursos públicos?</t>
  </si>
  <si>
    <t xml:space="preserve">¿Generar daño ambiental? </t>
  </si>
  <si>
    <t>¿Afectar la imagen nacional?</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</si>
  <si>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</si>
  <si>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</si>
  <si>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</si>
  <si>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</si>
  <si>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</si>
  <si>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</si>
  <si>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</si>
  <si>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</si>
  <si>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</si>
  <si>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</si>
  <si>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</si>
  <si>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</si>
  <si>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</si>
  <si>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</si>
  <si>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</si>
  <si>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</si>
  <si>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TOTAL RESPUESTAS</t>
  </si>
  <si>
    <t xml:space="preserve">TIPO  DEL CONTROL </t>
  </si>
  <si>
    <t xml:space="preserve">DISMUYE PROBALIDAD
</t>
  </si>
  <si>
    <t>DISMUYE IMPACTO</t>
  </si>
  <si>
    <t>TIPO CONTROL</t>
  </si>
  <si>
    <t>DETECTIVO</t>
  </si>
  <si>
    <t>NO DISMINUYE</t>
  </si>
  <si>
    <t xml:space="preserve"># COLUMNAS 
QUE DESPLAZA EN PROBABILIDAD </t>
  </si>
  <si>
    <t xml:space="preserve"># COLUMNAS 
QUE DESPLAZA EN IMPACTO </t>
  </si>
  <si>
    <t>EVITAR EL RIESGO</t>
  </si>
  <si>
    <t>REDUCIR EL RIESGO</t>
  </si>
  <si>
    <t>COMPARTIR EL RIESGO</t>
  </si>
  <si>
    <t>ASUMIR EL RIESGO</t>
  </si>
  <si>
    <t>TRATAMIENTO DEL RIESGO</t>
  </si>
  <si>
    <t>Evento de Riesgo</t>
  </si>
  <si>
    <t>Causas</t>
  </si>
  <si>
    <t>¿El responsable tiene la autoridad y adecuada segregación de funciones en la ejecución del control?</t>
  </si>
  <si>
    <t>¿La oportunidad en que se ejecuta el control ayuda a prevenir la mitigación del riesgo o a detectar la materialización del riesgo de manera oportuna?</t>
  </si>
  <si>
    <t xml:space="preserve">¿Las actividades que se desarrollan en el control realmente buscan por si sola prevenir o detectar las causas que pueden dar origen al riesgo, ejemplo Verificar, Validar Cotejar, Comparar, Revisar, etc.? </t>
  </si>
  <si>
    <t>¿Se deja evidencia o rastro de la ejecución del control, que permita a cualquier tercero con la evidencia, llegar a la misma conclusión?</t>
  </si>
  <si>
    <t>1. Responsable</t>
  </si>
  <si>
    <t xml:space="preserve">¿Las observaciones, desviaciones o dife-rencias identificadas como resultados de la ejecución del control son investigadas y re-sueltas de manera oportuna? </t>
  </si>
  <si>
    <t>Asignado -15
No Asignado- 0</t>
  </si>
  <si>
    <t>Prevenir - 15
Detectar - 10
No es control - 0</t>
  </si>
  <si>
    <t>Confiable -15
No Confiable - 0</t>
  </si>
  <si>
    <t>Se investigan -15
No se investigan - 0</t>
  </si>
  <si>
    <t>CRITERIOS CONTROL 1</t>
  </si>
  <si>
    <t>CRITERIOS CONTROL 2</t>
  </si>
  <si>
    <t>Completa - 10
Incompleta - 5
No existe - 0</t>
  </si>
  <si>
    <t>CRITERIOS CONTROL 3</t>
  </si>
  <si>
    <t>EVALUACIÓN DISEÑO DEL CONTROL</t>
  </si>
  <si>
    <t>EVALUACIÓN EJECUCIÓN DEL CONTROL</t>
  </si>
  <si>
    <t>EJECUCIÓN CONTROL</t>
  </si>
  <si>
    <t>MODERADO</t>
  </si>
  <si>
    <t>FUERTE</t>
  </si>
  <si>
    <t>DISMINUCIÓN PROBABILIDAD</t>
  </si>
  <si>
    <t>DISMINUCIÓN IMPACTO</t>
  </si>
  <si>
    <t>INDIRECTAMENTE</t>
  </si>
  <si>
    <t>DIRECTAMENTE</t>
  </si>
  <si>
    <t>Tipo de Riesgo</t>
  </si>
  <si>
    <t xml:space="preserve">Fórmula del Indicador </t>
  </si>
  <si>
    <t xml:space="preserve">Recursos </t>
  </si>
  <si>
    <t xml:space="preserve">Responsable de la ejecución </t>
  </si>
  <si>
    <t>Tratamiento</t>
  </si>
  <si>
    <t>Opción de Tratamiento</t>
  </si>
  <si>
    <t>03- DIRECCIONAMIENTO TIC</t>
  </si>
  <si>
    <t>OBJETIVO DEL PROCESO</t>
  </si>
  <si>
    <t>ACTIVIDADES DEL PROCESO</t>
  </si>
  <si>
    <t>01 - DIRECCIONAMIENTO ESTRATÉGICO</t>
  </si>
  <si>
    <t>02- GESTIÓN DEL CONOCIMIENTO E INNOVACIÓN</t>
  </si>
  <si>
    <t>04- COMUNICACIÓN ESTRATÉGICA</t>
  </si>
  <si>
    <t>05- PROMOCIÓN Y DEFENSA DE DERECHOS</t>
  </si>
  <si>
    <t>07- POTESTAD DISCIPLINARIA</t>
  </si>
  <si>
    <t>06- PREVENCIÓN Y CONTROL A LA GESTIÓN PÚBLICA</t>
  </si>
  <si>
    <t>08- GESTIÓN DEL TALENTO HUMANO</t>
  </si>
  <si>
    <t>09- GESTIÓN ADMINISTRATIVA</t>
  </si>
  <si>
    <t>10- GESTIÓN FINANCIERA</t>
  </si>
  <si>
    <t>11- GESTIÓN CONTRACTUAL</t>
  </si>
  <si>
    <t>12- GESTIÓN DOCUMENTAL</t>
  </si>
  <si>
    <t>13- GESTIÓN JURÍDICA</t>
  </si>
  <si>
    <t>15- CONTROL DISCIPLINARIO INTERNO</t>
  </si>
  <si>
    <t>16- EVALUACIÓN Y SEGUIMIENTO</t>
  </si>
  <si>
    <t>OBJETIVO ESTRATÉGICO</t>
  </si>
  <si>
    <t>CONTEXTO</t>
  </si>
  <si>
    <t>IDENTIFICACIÓN DE EVENTOS DE RIESGO</t>
  </si>
  <si>
    <t xml:space="preserve">PROBABLILIDAD </t>
  </si>
  <si>
    <t xml:space="preserve">Se analiza qué tan posible es que ocurra el evento de riesgo:
</t>
  </si>
  <si>
    <t xml:space="preserve"> Bajo los criterios de la tabla, por favor registre  la calificación para cada evento de riesgo:</t>
  </si>
  <si>
    <t>Se analizan los efectos o consecuencias de la ocurrencia del evento de riesgo, a partir de los criterios de la tabla, la calificación se determina con la presencia de cualquiera de los criterios, tomando el de mayor nivel de afectación, ya sea cualitativo o cuantitativo.</t>
  </si>
  <si>
    <t>Para calificar las consecuencias o efectos de los eventos de riesgo de Corrupción, Sólo aplican los niveles “moderado”, “mayor” y “catastrófico”; dado que estos siempre serán significativos.</t>
  </si>
  <si>
    <t>De la calificación realizada en los pasos anteriores se deriva la Zona de Riesgo Inherente, la cual corresponde al punto de convergencia de la probabilidad e impacto, para cada evento de riesgo.</t>
  </si>
  <si>
    <t>EVALUACIÓN DEL RIESGO</t>
  </si>
  <si>
    <t>ANÁLISIS DEL RIESGO</t>
  </si>
  <si>
    <t>REQUIERE ACCIONES PARA FORTALECER EL CONTROL</t>
  </si>
  <si>
    <t>FUERTE: 96-100
MODERADO:86-95
DÉBIL: 0-85</t>
  </si>
  <si>
    <t>FUERTE - 100
MODERADO - 50
DÉBIL - 0</t>
  </si>
  <si>
    <t>Sí: Se deberán revisar las evaluaciones de diseño y ejecución del control para definir estas acciones. 
No: Continuar con el control como está diseñado.</t>
  </si>
  <si>
    <t>Valoración del riesgo</t>
  </si>
  <si>
    <t>Análisis del Riesgo</t>
  </si>
  <si>
    <t>Núm.</t>
  </si>
  <si>
    <t>1- RARA VEZ</t>
  </si>
  <si>
    <t>2- IMPROBABLE</t>
  </si>
  <si>
    <t>3- POSIBLE</t>
  </si>
  <si>
    <t>4- PROBABLE</t>
  </si>
  <si>
    <t>5- CASI SEGURO</t>
  </si>
  <si>
    <t>Criterios para calificar el impacto – riesgos de gestión y estratégicos</t>
  </si>
  <si>
    <t>Página: 1 de 1</t>
  </si>
  <si>
    <t>MAPA DE RIESGOS INSTITUCIONAL</t>
  </si>
  <si>
    <t xml:space="preserve">MAPA DE RIESGOS </t>
  </si>
  <si>
    <t>14- SERVICIO AL USUARIO</t>
  </si>
  <si>
    <r>
      <t>Con la Zona de riesgo inherente y el resultado de la solidez del control (columnas B a F), se va a determinar si hay lugar a desplazamiento de la Zona de riesgo en Probabilidad y/o Impacto, de la siguiente manera:
1- Se selecciona la opción que corresponda en la columna "disminuye Probabilidad" (columna G), para cada riesgo
2- Se selecciona la opción que corresponda en la columna "disminuye Impacto" (columna H), para cada riesgo</t>
    </r>
    <r>
      <rPr>
        <b/>
        <u/>
        <sz val="9"/>
        <color theme="1"/>
        <rFont val="Century Gothic"/>
        <family val="2"/>
      </rPr>
      <t xml:space="preserve">
</t>
    </r>
    <r>
      <rPr>
        <sz val="9"/>
        <color theme="1"/>
        <rFont val="Century Gothic"/>
        <family val="2"/>
      </rPr>
      <t xml:space="preserve">3- Aparece el número de columnas a desplazar a la Izquierda en la Zona de riesgo en Probabilidad (columna I), o hacia abajo en Impacto (columna J)
4- De acuerdo con la instrucción del numeral anterior, se seleccionan los nuevos niveles de Probabilidad e Impacto
5- Aparece en la columna M la Zona de riesgo residual
6- Se selecciona el tratamiento a realizar para cada riesgo, de acuerdo con las instrucciones de la Guía de Gestión de Riesgos </t>
    </r>
  </si>
  <si>
    <r>
      <rPr>
        <b/>
        <sz val="9"/>
        <color theme="1"/>
        <rFont val="Century Gothic"/>
        <family val="2"/>
      </rPr>
      <t xml:space="preserve">Riesgo inherente </t>
    </r>
    <r>
      <rPr>
        <sz val="9"/>
        <color theme="1"/>
        <rFont val="Century Gothic"/>
        <family val="2"/>
      </rPr>
      <t xml:space="preserve">
(antes de controles)</t>
    </r>
  </si>
  <si>
    <r>
      <rPr>
        <b/>
        <sz val="9"/>
        <color theme="1"/>
        <rFont val="Century Gothic"/>
        <family val="2"/>
      </rPr>
      <t>Riesgo residual</t>
    </r>
    <r>
      <rPr>
        <sz val="9"/>
        <color theme="1"/>
        <rFont val="Century Gothic"/>
        <family val="2"/>
      </rPr>
      <t xml:space="preserve">
(después de controles) </t>
    </r>
  </si>
  <si>
    <r>
      <t xml:space="preserve">RANGO DE CALIFICACIÓN
</t>
    </r>
    <r>
      <rPr>
        <b/>
        <sz val="9"/>
        <color rgb="FFFF0000"/>
        <rFont val="Century Gothic"/>
        <family val="2"/>
      </rPr>
      <t xml:space="preserve">
</t>
    </r>
  </si>
  <si>
    <r>
      <rPr>
        <b/>
        <sz val="14"/>
        <color theme="1"/>
        <rFont val="Century Gothic"/>
        <family val="2"/>
      </rPr>
      <t>1</t>
    </r>
    <r>
      <rPr>
        <sz val="14"/>
        <color theme="1"/>
        <rFont val="Century Gothic"/>
        <family val="2"/>
      </rPr>
      <t>. ¿Afectar al grupo de funcionarios del proceso?</t>
    </r>
  </si>
  <si>
    <r>
      <t xml:space="preserve">No se tiene conocimiento de  </t>
    </r>
    <r>
      <rPr>
        <b/>
        <sz val="9"/>
        <color theme="1"/>
        <rFont val="Century Gothic"/>
        <family val="2"/>
      </rPr>
      <t>eventos</t>
    </r>
    <r>
      <rPr>
        <sz val="9"/>
        <color theme="1"/>
        <rFont val="Century Gothic"/>
        <family val="2"/>
      </rPr>
      <t xml:space="preserve"> similares  en la entidad en los últimos 5 años</t>
    </r>
  </si>
  <si>
    <r>
      <rPr>
        <b/>
        <sz val="9"/>
        <color theme="1"/>
        <rFont val="Century Gothic"/>
        <family val="2"/>
      </rPr>
      <t>Eventos</t>
    </r>
    <r>
      <rPr>
        <sz val="9"/>
        <color theme="1"/>
        <rFont val="Century Gothic"/>
        <family val="2"/>
      </rPr>
      <t xml:space="preserve"> similares ocurrieron al menos una vez en los últimos 5 años</t>
    </r>
  </si>
  <si>
    <r>
      <t xml:space="preserve">Se tiene conocimiento de la ocurrencia de </t>
    </r>
    <r>
      <rPr>
        <b/>
        <sz val="9"/>
        <color theme="1"/>
        <rFont val="Century Gothic"/>
        <family val="2"/>
      </rPr>
      <t>eventos</t>
    </r>
    <r>
      <rPr>
        <sz val="9"/>
        <color theme="1"/>
        <rFont val="Century Gothic"/>
        <family val="2"/>
      </rPr>
      <t xml:space="preserve"> similares al menos una vez en los últimos 2 años</t>
    </r>
  </si>
  <si>
    <r>
      <rPr>
        <b/>
        <sz val="9"/>
        <color theme="1"/>
        <rFont val="Century Gothic"/>
        <family val="2"/>
      </rPr>
      <t>Eventos</t>
    </r>
    <r>
      <rPr>
        <sz val="9"/>
        <color theme="1"/>
        <rFont val="Century Gothic"/>
        <family val="2"/>
      </rPr>
      <t xml:space="preserve"> similares se han presentado en la entidad al menos 1 vez en el último año</t>
    </r>
  </si>
  <si>
    <r>
      <rPr>
        <b/>
        <sz val="9"/>
        <color theme="1"/>
        <rFont val="Century Gothic"/>
        <family val="2"/>
      </rPr>
      <t>Eventos</t>
    </r>
    <r>
      <rPr>
        <sz val="9"/>
        <color theme="1"/>
        <rFont val="Century Gothic"/>
        <family val="2"/>
      </rPr>
      <t xml:space="preserve"> similares se han dado más de una vez en la entidad en el último año</t>
    </r>
  </si>
  <si>
    <t>Comunicación</t>
  </si>
  <si>
    <t>Direccionamiento Estratégico</t>
  </si>
  <si>
    <t>Desarrollo del SDGR-CC</t>
  </si>
  <si>
    <t>Seguimiento y Evaluación</t>
  </si>
  <si>
    <t>Gestión Contractual</t>
  </si>
  <si>
    <t>Gestión Jurídica</t>
  </si>
  <si>
    <t>TICs para la gestión del Riesgo</t>
  </si>
  <si>
    <t>Conocimiento del  Riesgo y Efectos del Cambio Climático</t>
  </si>
  <si>
    <t>Gestión de la reducción del Riesgo y Adaptación al Cambio Climático</t>
  </si>
  <si>
    <t>Promoción de la autogestión ciudadana del riesgo</t>
  </si>
  <si>
    <t>Gestión del manejo de emergencias</t>
  </si>
  <si>
    <t>Talento humano y SGSST</t>
  </si>
  <si>
    <t>Atención al Ciudadano</t>
  </si>
  <si>
    <t>Motivación y Desarrollo Personal</t>
  </si>
  <si>
    <t>Gestión financiera</t>
  </si>
  <si>
    <t>Gestión administrativa</t>
  </si>
  <si>
    <t>Gestión documental</t>
  </si>
  <si>
    <t>Monitoreo, Revisión e identificación de riesgos materializados</t>
  </si>
  <si>
    <t>Seguimiento  
Enero/2020</t>
  </si>
  <si>
    <t>Seguimiento  
Febrero/2020</t>
  </si>
  <si>
    <t>Riesgos materializados identificados</t>
  </si>
  <si>
    <t>Seguimiento  
Marzo/2020</t>
  </si>
  <si>
    <t>Seguimiento  
Abril/2020</t>
  </si>
  <si>
    <t>Seguimiento  
Mayo/2020</t>
  </si>
  <si>
    <t>Seguimiento  
Junio/2020</t>
  </si>
  <si>
    <t>Seguimiento  
Julio/2020</t>
  </si>
  <si>
    <t>Seguimiento  
Agosto/2020</t>
  </si>
  <si>
    <t>Seguimiento  
Septiembre/2020</t>
  </si>
  <si>
    <t>Seguimiento  
Octubre/2020</t>
  </si>
  <si>
    <t>Seguimiento  
Noviembre/2020</t>
  </si>
  <si>
    <t>Seguimiento  
Diciembre/2020</t>
  </si>
  <si>
    <t>SOLIDEZ DEL CONJUNTO DE LOS CONTROLES</t>
  </si>
  <si>
    <r>
      <t xml:space="preserve">CONTROLES </t>
    </r>
    <r>
      <rPr>
        <b/>
        <u/>
        <sz val="9"/>
        <color theme="1"/>
        <rFont val="Century Gothic"/>
        <family val="2"/>
      </rPr>
      <t>EXISTENTES</t>
    </r>
    <r>
      <rPr>
        <b/>
        <sz val="9"/>
        <color theme="1"/>
        <rFont val="Century Gothic"/>
        <family val="2"/>
      </rPr>
      <t xml:space="preserve"> PARA CADA RIESGO </t>
    </r>
  </si>
  <si>
    <t>SOLIDEZ INDIVIDUAL
DEL CONTROL</t>
  </si>
  <si>
    <t>RELACIÓN ENTRE EL DISEÑO Y LA EJECUCIÓN DEL CONTROL</t>
  </si>
  <si>
    <t>2. Periodicidad</t>
  </si>
  <si>
    <t>3. Propósito</t>
  </si>
  <si>
    <t>4. Como se realiza
la actividad de
control</t>
  </si>
  <si>
    <t>5. Que pasa con las
observaciones o
desviaciones</t>
  </si>
  <si>
    <t>6. Evidencia de la
ejecución del
control</t>
  </si>
  <si>
    <t>RESULTADO EVALUACION DEL DISEÑO DEL CONTROL (CUANTITATIVA)</t>
  </si>
  <si>
    <t>VALORACION DEL DISEÑO DE CONTROL (CUALITATIVA)</t>
  </si>
  <si>
    <t>CUALITATIVA</t>
  </si>
  <si>
    <t>CUANTITATIVA</t>
  </si>
  <si>
    <t>CUANTITATIVO</t>
  </si>
  <si>
    <t>CUALITATIVO</t>
  </si>
  <si>
    <t>Elija: 
FUERTE: Si el control se ejecuta de manera consistente por parte del responsable.
MODERADO: Si el control se ejecuta algunas veces por parte del responsable.
DÉBIL: Si el control no se ejecuta por parte del responsable.</t>
  </si>
  <si>
    <t xml:space="preserve">¿Existe un responsable asignado a la ejecu-ción del control? 
</t>
  </si>
  <si>
    <t xml:space="preserve">¿La fuente de información que se utiliza en el desarrollo del control es información confiable que permita mitigar el riesgo? </t>
  </si>
  <si>
    <t xml:space="preserve">
COMBINACIÓN RESULTADO DISEÑO Y EJECUCIÓN DEL CONTROL
Fuerte + Fuerte = Fuerte
Fuerte + Moderado = Moderado
Fuerte + Débil = Débil
Moderado + Fuerte = Moderado
Moderado + Moderado = Moderado
Moderado + Débil = Débil
Débil + Fuerte = Débil
Débil + Moderado = Débil
Débil + Débil = Débil
</t>
  </si>
  <si>
    <t xml:space="preserve">CALIFICACIÓN DE LA SOLIDEZ DEL  CONJUNTO DE CONTROLES </t>
  </si>
  <si>
    <r>
      <t>La Evaluación del Riesgo consiste en confrontar los resultados del análisis del riesgo con los controles existentes, para determinar el riesgo residual.
Para ello, se debe evaluar el Control de cada Riesgo, de la siguiente manera:
1- Describir el</t>
    </r>
    <r>
      <rPr>
        <b/>
        <u/>
        <sz val="9"/>
        <color theme="1"/>
        <rFont val="Century Gothic"/>
        <family val="2"/>
      </rPr>
      <t xml:space="preserve"> CONTROL  EXISTENTE, </t>
    </r>
    <r>
      <rPr>
        <sz val="9"/>
        <color theme="1"/>
        <rFont val="Century Gothic"/>
        <family val="2"/>
      </rPr>
      <t>(columna C)</t>
    </r>
    <r>
      <rPr>
        <b/>
        <u/>
        <sz val="9"/>
        <color theme="1"/>
        <rFont val="Century Gothic"/>
        <family val="2"/>
      </rPr>
      <t xml:space="preserve">
</t>
    </r>
    <r>
      <rPr>
        <sz val="9"/>
        <color theme="1"/>
        <rFont val="Century Gothic"/>
        <family val="2"/>
      </rPr>
      <t>2-Identificar el tipo de control, según si busca DISMINUIR la probabilidad o el impacto  (columna E)
3-Evaluar el control según su diseño y ejecución para hallar en primer lugar la solidez individual del control y la solidez conjunta de los contrles.</t>
    </r>
  </si>
  <si>
    <t>FUERTE: desde 96 hasta 100
MODERADO: desde 50 hasta 99
DÉBIL: menor de 50</t>
  </si>
  <si>
    <t>Solidez del Conjunto de Controlres</t>
  </si>
  <si>
    <t>Código: DE - FT- 13</t>
  </si>
  <si>
    <t>Versión: 10</t>
  </si>
  <si>
    <r>
      <rPr>
        <b/>
        <sz val="8"/>
        <color theme="1"/>
        <rFont val="Century Gothic"/>
        <family val="2"/>
      </rPr>
      <t>Vigente desde:</t>
    </r>
    <r>
      <rPr>
        <sz val="8"/>
        <color theme="1"/>
        <rFont val="Century Gothic"/>
        <family val="2"/>
      </rPr>
      <t xml:space="preserve">
18/0/2020</t>
    </r>
  </si>
  <si>
    <t>DESCRIPCIÓN DEL RIESGO</t>
  </si>
  <si>
    <t>COMUNICACIÓN</t>
  </si>
  <si>
    <t>DESARROLLO DEL SDGR-CC</t>
  </si>
  <si>
    <t>SEGUIMIENTO Y EVALUACIÓN</t>
  </si>
  <si>
    <t>TICS PARA LA GESTIÓN DEL RIESGO</t>
  </si>
  <si>
    <t>CONOCIMIENTO DEL RIESGO Y EFECTOS DEL CAMBIO CLIMÁTICO</t>
  </si>
  <si>
    <t>GESTIÓN DE LA REDUCCIÓN DEL RIESGO Y ADAPTACIÓN AL CAMBIO CLIMÁTICO</t>
  </si>
  <si>
    <t>PROMOCIÓN DE LA AUTOGESTIÓN CIUDADANA DEL RIESGO</t>
  </si>
  <si>
    <t>GESTIÓN DEL MANEJO DE EMERGENCIAS</t>
  </si>
  <si>
    <t>TALENTO HUMANO Y SGSST</t>
  </si>
  <si>
    <t>ATENCIÓN AL CIUDADANO</t>
  </si>
  <si>
    <t>MOTIVACIÓN Y DESARROLLO PERSONAL</t>
  </si>
  <si>
    <t>DEBIL</t>
  </si>
  <si>
    <t>Administrar la documentación que genera y recibe el IDIGER, mediante el cumplimiento de directrices emitidas por el archivo de Bogotá, el Archivo General de la Nación y la Normatividad vigente, para el manejo adecuado de la documentación, conservación, integridad y transparencia de las actividades de Gestión Documental.</t>
  </si>
  <si>
    <t>Identificar las necesidades de automatización, mejoramiento, y cumplimiento de las actividades de los procesos asociados a la gestión documental en el IDIGER.
Formular proyectos planes y programas para a atención y necesidades del IDIGER y el cumplimiento de la normatividad archivística vigente.
Identificar las necesidades y obligaciones del proceso de Gestión Documental para garantizar la correcta operación del proceso en el IDIGER..
Formular la visión estratégica, técnica y operativa del Proceso de Gestión Documental en el IDIGER..
Identificar y actualizar los aspectos e impactos ambientales, los peligros que afecten la seguridad y la salud en el trabajo, los requisitos legales aplicables, los riesgos y oportunidades inherentes al proceso.
Establecer y mantener actualizados los instrumentos archivísticos necesarios para la clasificación y disposición final de los documentos de archivo en transcurso del Ciclo de Vida de los documentos del IDIGER..
Establecer y mantener actualizados los instrumentos para la gestión de información pública en referencia al proceso de Gestión documental del IDIGER.
Realizar el acompañamiento y asesoría a los funcionarios del IDIGER para garantizar la adecuada organización de los archivos de gestión en cumplimiento con los lineamientos formulados..
Realizar las transferencias documentales de acuerdo a los lineamientos establecidos en el IDIGER..
Conformar, organizar y administrar los archivos de gestión del IDIGER.
Establecer los lineamientos para realizar el registro, radicación y distribución de Comunicaciones Oficiales recibidas y producidas por el IDIGER..
Garantizar la implementación de los lineamientos para el registro, radicación y distribución de documentos de archivo en el IDIGER.
Registrar, radicar y distribuir las Comunicaciones Oficiales recibidas y producidas por el IDIGER..
Proporcionar el servicio de préstamos y consulta de expedientes, así como del material bibliográfico y planos que se encuentren bajo la administración del Archivo Central y el Centro de Documentación e Información..
Parametrizar funcionalmente el sistema de gestión de correspondencia de acuerdo a las necesidades y lineamientos del IDIGER..
Garantizar la socialización de las funciones del sistema de gestión de correspondencia de acuerdo a las necesidades y lineamientos del IDIGER..
Aplicar los controles y actividades definidas en los programas de gestión ambiental, SGSST, seguridad de la información y mapa de riesgos.
Medir el desempeño del proceso mediante indicadores de gestión y actividades de seguimiento.
Gestionar acciones correctivas y de mejora.</t>
  </si>
  <si>
    <t>Documentos de archivo no organizados según las disposiciones técnicas archivisticas dadas por la normatividad vigente</t>
  </si>
  <si>
    <t>1. Cohecho
2. Daños al patrimonio de la ciudad y a terceros
3. Vulneración de los derechos de los ciudadanos de contar con información 
4. Sobre costos para la ciudad
5. Incumplimiento de los objetivos trazados</t>
  </si>
  <si>
    <t>X</t>
  </si>
  <si>
    <t>No. De carpetas devueltas dentro del periodo de tiempo establecido/No. De carpetas prestadas(*100)</t>
  </si>
  <si>
    <t>Subdirección Corporativa y Asuntos Disciplinarios- Gestión Documental</t>
  </si>
  <si>
    <t>1. Socializar los procedimeinto y demas documentos que contengan los lineamientos para la organización de los documentos de archivo.
2. Ejecutar las actividades planteadas en el proyecto de centralización de archivos de gestión.</t>
  </si>
  <si>
    <t>1. tablas de retención documental no actualizadas.
2. La no aplicación de las TRD.
3. No se cuenta con el personal capacitado para el procediento.
4. Limitaciones presupuestales</t>
  </si>
  <si>
    <t>Entrega a un tercero por parte del personal que custodia  información, archivos  que hacen parte de la memoria histórica de la entidad y de la ciudad,  permitiendo que se conozcan y manipulen, a cambio de dádivas.</t>
  </si>
  <si>
    <t>1. Desconocimiento del proceso.
2. El funcionario o contratista exija o solicite dadivas para beneficio particular.</t>
  </si>
  <si>
    <t>1. Centralización de los archivos de gestión en la entidad.</t>
  </si>
  <si>
    <t>1. Acceso restringido a las Bodegas de Información de la Entidad
2. Formatos de préstamos documentales</t>
  </si>
  <si>
    <t>Número total de documentos  para actualizar /Número total documentos actualizados.
Número de actividades ejecutadas / Total de actividades programadas en el Proyecto de Centralización de Archivos.</t>
  </si>
  <si>
    <t>Documentos actualizados de organización de archivo.
Cuadro de control  de actividades ejecutadas.</t>
  </si>
  <si>
    <t xml:space="preserve">Gestión de prestamos de expedientes. 
</t>
  </si>
  <si>
    <t xml:space="preserve">1. Diligenciar el formato de préstamos y realizar el seguimiento a las devoluciones.
</t>
  </si>
  <si>
    <t>Financieros.
Humanos.
Infraestructura.
Tecnologicos.</t>
  </si>
</sst>
</file>

<file path=xl/styles.xml><?xml version="1.0" encoding="utf-8"?>
<styleSheet xmlns="http://schemas.openxmlformats.org/spreadsheetml/2006/main">
  <fonts count="44">
    <font>
      <sz val="11"/>
      <color theme="1"/>
      <name val="Calibri"/>
      <family val="2"/>
      <scheme val="minor"/>
    </font>
    <font>
      <sz val="9"/>
      <color indexed="81"/>
      <name val="Tahoma"/>
      <family val="2"/>
    </font>
    <font>
      <sz val="8"/>
      <name val="Arial"/>
      <family val="2"/>
    </font>
    <font>
      <sz val="18"/>
      <color indexed="81"/>
      <name val="Tahoma"/>
      <family val="2"/>
    </font>
    <font>
      <sz val="14"/>
      <color indexed="81"/>
      <name val="Tahoma"/>
      <family val="2"/>
    </font>
    <font>
      <sz val="12"/>
      <color indexed="81"/>
      <name val="Tahoma"/>
      <family val="2"/>
    </font>
    <font>
      <b/>
      <sz val="12"/>
      <color indexed="81"/>
      <name val="Tahoma"/>
      <family val="2"/>
    </font>
    <font>
      <sz val="11"/>
      <color indexed="81"/>
      <name val="Tahoma"/>
      <family val="2"/>
    </font>
    <font>
      <sz val="8"/>
      <color theme="1"/>
      <name val="Arial"/>
      <family val="2"/>
    </font>
    <font>
      <b/>
      <sz val="10"/>
      <color indexed="81"/>
      <name val="Tahoma"/>
      <family val="2"/>
    </font>
    <font>
      <sz val="10"/>
      <color indexed="81"/>
      <name val="Tahoma"/>
      <family val="2"/>
    </font>
    <font>
      <b/>
      <sz val="18"/>
      <color theme="0"/>
      <name val="Century Gothic"/>
      <family val="2"/>
    </font>
    <font>
      <sz val="11"/>
      <color theme="1"/>
      <name val="Century Gothic"/>
      <family val="2"/>
    </font>
    <font>
      <b/>
      <sz val="11"/>
      <color indexed="8"/>
      <name val="Century Gothic"/>
      <family val="2"/>
    </font>
    <font>
      <sz val="11"/>
      <name val="Century Gothic"/>
      <family val="2"/>
    </font>
    <font>
      <sz val="8"/>
      <name val="Century Gothic"/>
      <family val="2"/>
    </font>
    <font>
      <b/>
      <sz val="11"/>
      <color theme="1"/>
      <name val="Century Gothic"/>
      <family val="2"/>
    </font>
    <font>
      <b/>
      <sz val="16"/>
      <color theme="1"/>
      <name val="Century Gothic"/>
      <family val="2"/>
    </font>
    <font>
      <b/>
      <sz val="11"/>
      <color theme="0"/>
      <name val="Century Gothic"/>
      <family val="2"/>
    </font>
    <font>
      <sz val="20"/>
      <color theme="1"/>
      <name val="Century Gothic"/>
      <family val="2"/>
    </font>
    <font>
      <b/>
      <sz val="15"/>
      <name val="Century Gothic"/>
      <family val="2"/>
    </font>
    <font>
      <b/>
      <sz val="14"/>
      <color theme="1"/>
      <name val="Century Gothic"/>
      <family val="2"/>
    </font>
    <font>
      <sz val="14"/>
      <color theme="1"/>
      <name val="Century Gothic"/>
      <family val="2"/>
    </font>
    <font>
      <b/>
      <sz val="14"/>
      <color rgb="FF2E74B5"/>
      <name val="Century Gothic"/>
      <family val="2"/>
    </font>
    <font>
      <sz val="14"/>
      <name val="Century Gothic"/>
      <family val="2"/>
    </font>
    <font>
      <b/>
      <sz val="14"/>
      <color theme="0"/>
      <name val="Century Gothic"/>
      <family val="2"/>
    </font>
    <font>
      <sz val="9"/>
      <color theme="1"/>
      <name val="Century Gothic"/>
      <family val="2"/>
    </font>
    <font>
      <sz val="9"/>
      <name val="Century Gothic"/>
      <family val="2"/>
    </font>
    <font>
      <b/>
      <sz val="9"/>
      <color theme="0"/>
      <name val="Century Gothic"/>
      <family val="2"/>
    </font>
    <font>
      <b/>
      <u/>
      <sz val="9"/>
      <color theme="1"/>
      <name val="Century Gothic"/>
      <family val="2"/>
    </font>
    <font>
      <b/>
      <sz val="9"/>
      <color theme="1"/>
      <name val="Century Gothic"/>
      <family val="2"/>
    </font>
    <font>
      <sz val="8"/>
      <color theme="1"/>
      <name val="Century Gothic"/>
      <family val="2"/>
    </font>
    <font>
      <b/>
      <sz val="8"/>
      <color theme="0"/>
      <name val="Century Gothic"/>
      <family val="2"/>
    </font>
    <font>
      <b/>
      <sz val="8"/>
      <color theme="1"/>
      <name val="Century Gothic"/>
      <family val="2"/>
    </font>
    <font>
      <b/>
      <sz val="9"/>
      <color rgb="FFFF0000"/>
      <name val="Century Gothic"/>
      <family val="2"/>
    </font>
    <font>
      <b/>
      <sz val="9"/>
      <color rgb="FF2E74B5"/>
      <name val="Century Gothic"/>
      <family val="2"/>
    </font>
    <font>
      <b/>
      <sz val="14"/>
      <color indexed="8"/>
      <name val="Century Gothic"/>
      <family val="2"/>
    </font>
    <font>
      <sz val="14"/>
      <color indexed="8"/>
      <name val="Century Gothic"/>
      <family val="2"/>
    </font>
    <font>
      <b/>
      <sz val="14"/>
      <name val="Century Gothic"/>
      <family val="2"/>
    </font>
    <font>
      <sz val="6"/>
      <color theme="0" tint="-4.9989318521683403E-2"/>
      <name val="Century Gothic"/>
      <family val="2"/>
    </font>
    <font>
      <b/>
      <sz val="10"/>
      <color theme="1"/>
      <name val="Century Gothic"/>
      <family val="2"/>
    </font>
    <font>
      <sz val="9"/>
      <color theme="1"/>
      <name val="Arial"/>
      <family val="2"/>
    </font>
    <font>
      <sz val="11"/>
      <color theme="0"/>
      <name val="Century Gothic"/>
      <family val="2"/>
    </font>
    <font>
      <sz val="14"/>
      <color theme="0"/>
      <name val="Century Gothic"/>
      <family val="2"/>
    </font>
  </fonts>
  <fills count="1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E0E0E0"/>
        <bgColor indexed="64"/>
      </patternFill>
    </fill>
    <fill>
      <patternFill patternType="solid">
        <fgColor theme="6" tint="0.79998168889431442"/>
        <bgColor indexed="64"/>
      </patternFill>
    </fill>
    <fill>
      <patternFill patternType="solid">
        <fgColor theme="6" tint="-0.249977111117893"/>
        <bgColor indexed="22"/>
      </patternFill>
    </fill>
    <fill>
      <patternFill patternType="solid">
        <fgColor theme="6" tint="-0.249977111117893"/>
        <bgColor indexed="64"/>
      </patternFill>
    </fill>
    <fill>
      <patternFill patternType="solid">
        <fgColor theme="6" tint="0.39997558519241921"/>
        <bgColor indexed="64"/>
      </patternFill>
    </fill>
    <fill>
      <patternFill patternType="solid">
        <fgColor theme="6" tint="0.59999389629810485"/>
        <bgColor indexed="64"/>
      </patternFill>
    </fill>
  </fills>
  <borders count="6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theme="3" tint="0.39997558519241921"/>
      </left>
      <right style="medium">
        <color theme="3" tint="0.39997558519241921"/>
      </right>
      <top style="medium">
        <color theme="3" tint="0.39997558519241921"/>
      </top>
      <bottom style="medium">
        <color theme="3" tint="0.39997558519241921"/>
      </bottom>
      <diagonal/>
    </border>
    <border>
      <left/>
      <right style="medium">
        <color theme="3" tint="0.39997558519241921"/>
      </right>
      <top style="medium">
        <color theme="3" tint="0.39997558519241921"/>
      </top>
      <bottom style="medium">
        <color theme="3" tint="0.39997558519241921"/>
      </bottom>
      <diagonal/>
    </border>
    <border>
      <left style="medium">
        <color theme="3" tint="0.39997558519241921"/>
      </left>
      <right/>
      <top style="medium">
        <color theme="3" tint="0.39997558519241921"/>
      </top>
      <bottom/>
      <diagonal/>
    </border>
    <border>
      <left/>
      <right/>
      <top style="medium">
        <color theme="3" tint="0.39997558519241921"/>
      </top>
      <bottom/>
      <diagonal/>
    </border>
    <border>
      <left style="thin">
        <color theme="3" tint="0.39997558519241921"/>
      </left>
      <right style="thin">
        <color theme="3" tint="0.39997558519241921"/>
      </right>
      <top style="thin">
        <color theme="3" tint="0.39997558519241921"/>
      </top>
      <bottom style="thin">
        <color theme="3" tint="0.39997558519241921"/>
      </bottom>
      <diagonal/>
    </border>
    <border>
      <left style="thin">
        <color theme="1"/>
      </left>
      <right/>
      <top/>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3" tint="0.39997558519241921"/>
      </left>
      <right/>
      <top style="medium">
        <color theme="3" tint="0.39997558519241921"/>
      </top>
      <bottom style="medium">
        <color theme="3" tint="0.39997558519241921"/>
      </bottom>
      <diagonal/>
    </border>
    <border>
      <left/>
      <right/>
      <top style="medium">
        <color theme="3" tint="0.39997558519241921"/>
      </top>
      <bottom style="medium">
        <color theme="3" tint="0.39997558519241921"/>
      </bottom>
      <diagonal/>
    </border>
    <border>
      <left style="medium">
        <color theme="3" tint="0.39997558519241921"/>
      </left>
      <right/>
      <top/>
      <bottom/>
      <diagonal/>
    </border>
    <border>
      <left style="medium">
        <color theme="3" tint="0.39997558519241921"/>
      </left>
      <right/>
      <top/>
      <bottom style="medium">
        <color theme="3" tint="0.39997558519241921"/>
      </bottom>
      <diagonal/>
    </border>
    <border>
      <left style="thin">
        <color theme="0"/>
      </left>
      <right/>
      <top/>
      <bottom/>
      <diagonal/>
    </border>
    <border>
      <left/>
      <right/>
      <top/>
      <bottom style="medium">
        <color theme="3" tint="0.39997558519241921"/>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59996337778862885"/>
      </left>
      <right style="thin">
        <color theme="3" tint="0.59996337778862885"/>
      </right>
      <top/>
      <bottom style="thin">
        <color theme="3" tint="0.59996337778862885"/>
      </bottom>
      <diagonal/>
    </border>
    <border>
      <left style="thin">
        <color theme="3" tint="0.59996337778862885"/>
      </left>
      <right/>
      <top/>
      <bottom style="thin">
        <color theme="3" tint="0.59996337778862885"/>
      </bottom>
      <diagonal/>
    </border>
    <border>
      <left style="medium">
        <color theme="3" tint="0.59996337778862885"/>
      </left>
      <right/>
      <top style="medium">
        <color theme="3" tint="0.59996337778862885"/>
      </top>
      <bottom style="medium">
        <color theme="3" tint="0.59996337778862885"/>
      </bottom>
      <diagonal/>
    </border>
    <border>
      <left/>
      <right/>
      <top style="medium">
        <color theme="3" tint="0.59996337778862885"/>
      </top>
      <bottom style="medium">
        <color theme="3" tint="0.59996337778862885"/>
      </bottom>
      <diagonal/>
    </border>
    <border>
      <left/>
      <right style="medium">
        <color theme="3" tint="0.59996337778862885"/>
      </right>
      <top style="medium">
        <color theme="3" tint="0.59996337778862885"/>
      </top>
      <bottom style="medium">
        <color theme="3" tint="0.59996337778862885"/>
      </bottom>
      <diagonal/>
    </border>
    <border>
      <left style="medium">
        <color theme="3" tint="0.59996337778862885"/>
      </left>
      <right style="thin">
        <color theme="3" tint="0.59996337778862885"/>
      </right>
      <top style="medium">
        <color theme="3" tint="0.59996337778862885"/>
      </top>
      <bottom style="medium">
        <color theme="3" tint="0.59996337778862885"/>
      </bottom>
      <diagonal/>
    </border>
    <border>
      <left style="thin">
        <color theme="3" tint="0.59996337778862885"/>
      </left>
      <right style="thin">
        <color theme="3" tint="0.59996337778862885"/>
      </right>
      <top style="medium">
        <color theme="3" tint="0.59996337778862885"/>
      </top>
      <bottom style="medium">
        <color theme="3" tint="0.59996337778862885"/>
      </bottom>
      <diagonal/>
    </border>
    <border>
      <left style="thin">
        <color theme="3" tint="0.59996337778862885"/>
      </left>
      <right style="medium">
        <color theme="3" tint="0.59996337778862885"/>
      </right>
      <top style="medium">
        <color theme="3" tint="0.59996337778862885"/>
      </top>
      <bottom style="medium">
        <color theme="3" tint="0.59996337778862885"/>
      </bottom>
      <diagonal/>
    </border>
    <border>
      <left style="medium">
        <color theme="3" tint="0.59996337778862885"/>
      </left>
      <right style="thin">
        <color theme="3" tint="0.59996337778862885"/>
      </right>
      <top style="medium">
        <color theme="3" tint="0.59996337778862885"/>
      </top>
      <bottom style="thin">
        <color theme="3" tint="0.59996337778862885"/>
      </bottom>
      <diagonal/>
    </border>
    <border>
      <left style="thin">
        <color theme="3" tint="0.59996337778862885"/>
      </left>
      <right style="thin">
        <color theme="3" tint="0.59996337778862885"/>
      </right>
      <top style="medium">
        <color theme="3" tint="0.59996337778862885"/>
      </top>
      <bottom style="thin">
        <color theme="3" tint="0.59996337778862885"/>
      </bottom>
      <diagonal/>
    </border>
    <border>
      <left style="thin">
        <color theme="3" tint="0.59996337778862885"/>
      </left>
      <right style="medium">
        <color theme="3" tint="0.59996337778862885"/>
      </right>
      <top style="medium">
        <color theme="3" tint="0.59996337778862885"/>
      </top>
      <bottom style="thin">
        <color theme="3" tint="0.59996337778862885"/>
      </bottom>
      <diagonal/>
    </border>
    <border>
      <left style="medium">
        <color theme="3" tint="0.59996337778862885"/>
      </left>
      <right style="thin">
        <color theme="3" tint="0.59996337778862885"/>
      </right>
      <top style="thin">
        <color theme="3" tint="0.59996337778862885"/>
      </top>
      <bottom style="medium">
        <color theme="3" tint="0.59996337778862885"/>
      </bottom>
      <diagonal/>
    </border>
    <border>
      <left style="thin">
        <color theme="3" tint="0.59996337778862885"/>
      </left>
      <right style="thin">
        <color theme="3" tint="0.59996337778862885"/>
      </right>
      <top style="thin">
        <color theme="3" tint="0.59996337778862885"/>
      </top>
      <bottom style="medium">
        <color theme="3" tint="0.59996337778862885"/>
      </bottom>
      <diagonal/>
    </border>
    <border>
      <left style="thin">
        <color theme="3" tint="0.59996337778862885"/>
      </left>
      <right style="medium">
        <color theme="3" tint="0.59996337778862885"/>
      </right>
      <top style="thin">
        <color theme="3" tint="0.59996337778862885"/>
      </top>
      <bottom style="medium">
        <color theme="3" tint="0.59996337778862885"/>
      </bottom>
      <diagonal/>
    </border>
    <border>
      <left style="thin">
        <color theme="3" tint="0.59996337778862885"/>
      </left>
      <right/>
      <top style="thin">
        <color theme="3" tint="0.59996337778862885"/>
      </top>
      <bottom/>
      <diagonal/>
    </border>
    <border>
      <left/>
      <right style="thin">
        <color theme="3" tint="0.59996337778862885"/>
      </right>
      <top style="thin">
        <color theme="3" tint="0.59996337778862885"/>
      </top>
      <bottom/>
      <diagonal/>
    </border>
    <border>
      <left style="thin">
        <color theme="3" tint="0.59996337778862885"/>
      </left>
      <right/>
      <top/>
      <bottom/>
      <diagonal/>
    </border>
    <border>
      <left/>
      <right style="thin">
        <color theme="3" tint="0.59996337778862885"/>
      </right>
      <top/>
      <bottom/>
      <diagonal/>
    </border>
    <border>
      <left/>
      <right style="thin">
        <color theme="3" tint="0.59996337778862885"/>
      </right>
      <top/>
      <bottom style="thin">
        <color theme="3" tint="0.59996337778862885"/>
      </bottom>
      <diagonal/>
    </border>
    <border>
      <left/>
      <right/>
      <top style="thin">
        <color theme="3" tint="0.59996337778862885"/>
      </top>
      <bottom/>
      <diagonal/>
    </border>
    <border>
      <left/>
      <right/>
      <top/>
      <bottom style="thin">
        <color theme="3" tint="0.59996337778862885"/>
      </bottom>
      <diagonal/>
    </border>
    <border>
      <left style="thin">
        <color theme="3" tint="0.59996337778862885"/>
      </left>
      <right/>
      <top style="thin">
        <color theme="3" tint="0.59996337778862885"/>
      </top>
      <bottom style="thin">
        <color theme="3" tint="0.59996337778862885"/>
      </bottom>
      <diagonal/>
    </border>
    <border>
      <left/>
      <right/>
      <top style="thin">
        <color theme="3" tint="0.59996337778862885"/>
      </top>
      <bottom style="thin">
        <color theme="3" tint="0.59996337778862885"/>
      </bottom>
      <diagonal/>
    </border>
    <border>
      <left/>
      <right style="thin">
        <color theme="3" tint="0.59996337778862885"/>
      </right>
      <top style="thin">
        <color theme="3" tint="0.59996337778862885"/>
      </top>
      <bottom style="thin">
        <color theme="3" tint="0.59996337778862885"/>
      </bottom>
      <diagonal/>
    </border>
    <border>
      <left style="thin">
        <color theme="3" tint="0.59996337778862885"/>
      </left>
      <right style="thin">
        <color theme="3" tint="0.39994506668294322"/>
      </right>
      <top style="thin">
        <color theme="3" tint="0.59996337778862885"/>
      </top>
      <bottom style="thin">
        <color theme="3" tint="0.59996337778862885"/>
      </bottom>
      <diagonal/>
    </border>
    <border>
      <left style="thin">
        <color theme="3" tint="0.39994506668294322"/>
      </left>
      <right style="thin">
        <color theme="3" tint="0.39994506668294322"/>
      </right>
      <top style="thin">
        <color theme="3" tint="0.59996337778862885"/>
      </top>
      <bottom style="thin">
        <color theme="3" tint="0.59996337778862885"/>
      </bottom>
      <diagonal/>
    </border>
    <border>
      <left style="thin">
        <color theme="3" tint="0.59996337778862885"/>
      </left>
      <right style="thin">
        <color theme="3" tint="0.59996337778862885"/>
      </right>
      <top style="thin">
        <color theme="3" tint="0.59996337778862885"/>
      </top>
      <bottom/>
      <diagonal/>
    </border>
    <border>
      <left style="thin">
        <color theme="3" tint="0.39994506668294322"/>
      </left>
      <right style="thin">
        <color theme="3" tint="0.39994506668294322"/>
      </right>
      <top style="thin">
        <color theme="3" tint="0.39994506668294322"/>
      </top>
      <bottom/>
      <diagonal/>
    </border>
    <border>
      <left style="thin">
        <color theme="3" tint="0.39994506668294322"/>
      </left>
      <right style="thin">
        <color theme="3" tint="0.39994506668294322"/>
      </right>
      <top style="thin">
        <color theme="3" tint="0.39994506668294322"/>
      </top>
      <bottom style="thin">
        <color theme="3" tint="0.59996337778862885"/>
      </bottom>
      <diagonal/>
    </border>
    <border>
      <left style="thin">
        <color theme="3" tint="0.39994506668294322"/>
      </left>
      <right style="thin">
        <color theme="3" tint="0.39994506668294322"/>
      </right>
      <top style="thin">
        <color theme="3" tint="0.59996337778862885"/>
      </top>
      <bottom style="thin">
        <color theme="3" tint="0.39994506668294322"/>
      </bottom>
      <diagonal/>
    </border>
    <border>
      <left style="medium">
        <color theme="3" tint="0.39994506668294322"/>
      </left>
      <right/>
      <top style="medium">
        <color theme="3" tint="0.39994506668294322"/>
      </top>
      <bottom style="medium">
        <color theme="3" tint="0.39994506668294322"/>
      </bottom>
      <diagonal/>
    </border>
    <border>
      <left/>
      <right/>
      <top style="medium">
        <color theme="3" tint="0.39994506668294322"/>
      </top>
      <bottom style="medium">
        <color theme="3" tint="0.39994506668294322"/>
      </bottom>
      <diagonal/>
    </border>
    <border>
      <left/>
      <right style="medium">
        <color theme="3" tint="0.39994506668294322"/>
      </right>
      <top style="medium">
        <color theme="3" tint="0.39994506668294322"/>
      </top>
      <bottom style="medium">
        <color theme="3" tint="0.39994506668294322"/>
      </bottom>
      <diagonal/>
    </border>
    <border>
      <left style="medium">
        <color theme="3" tint="0.59996337778862885"/>
      </left>
      <right/>
      <top style="medium">
        <color theme="3" tint="0.59996337778862885"/>
      </top>
      <bottom/>
      <diagonal/>
    </border>
    <border>
      <left/>
      <right/>
      <top style="medium">
        <color theme="3" tint="0.59996337778862885"/>
      </top>
      <bottom/>
      <diagonal/>
    </border>
    <border>
      <left/>
      <right style="medium">
        <color theme="3" tint="0.59996337778862885"/>
      </right>
      <top style="medium">
        <color theme="3" tint="0.59996337778862885"/>
      </top>
      <bottom/>
      <diagonal/>
    </border>
    <border>
      <left style="medium">
        <color theme="3" tint="0.59996337778862885"/>
      </left>
      <right/>
      <top/>
      <bottom style="medium">
        <color theme="3" tint="0.59996337778862885"/>
      </bottom>
      <diagonal/>
    </border>
    <border>
      <left/>
      <right/>
      <top/>
      <bottom style="medium">
        <color theme="3" tint="0.59996337778862885"/>
      </bottom>
      <diagonal/>
    </border>
    <border>
      <left/>
      <right style="medium">
        <color theme="3" tint="0.59996337778862885"/>
      </right>
      <top/>
      <bottom style="medium">
        <color theme="3" tint="0.59996337778862885"/>
      </bottom>
      <diagonal/>
    </border>
    <border>
      <left style="thin">
        <color theme="3" tint="0.59996337778862885"/>
      </left>
      <right style="thin">
        <color theme="3" tint="0.59996337778862885"/>
      </right>
      <top/>
      <bottom/>
      <diagonal/>
    </border>
  </borders>
  <cellStyleXfs count="1">
    <xf numFmtId="0" fontId="0" fillId="0" borderId="0"/>
  </cellStyleXfs>
  <cellXfs count="318">
    <xf numFmtId="0" fontId="0" fillId="0" borderId="0" xfId="0"/>
    <xf numFmtId="0" fontId="2" fillId="0" borderId="0" xfId="0" applyFont="1"/>
    <xf numFmtId="0" fontId="8" fillId="0" borderId="0" xfId="0" applyFont="1"/>
    <xf numFmtId="0" fontId="12" fillId="0" borderId="0" xfId="0" applyFont="1" applyBorder="1"/>
    <xf numFmtId="0" fontId="12" fillId="6" borderId="0" xfId="0" applyFont="1" applyFill="1"/>
    <xf numFmtId="0" fontId="12" fillId="0" borderId="0" xfId="0" applyFont="1"/>
    <xf numFmtId="0" fontId="12" fillId="6" borderId="0" xfId="0" applyFont="1" applyFill="1" applyBorder="1"/>
    <xf numFmtId="0" fontId="12" fillId="6" borderId="0" xfId="0" applyFont="1" applyFill="1" applyAlignment="1">
      <alignment wrapText="1"/>
    </xf>
    <xf numFmtId="0" fontId="15" fillId="0" borderId="0" xfId="0" applyFont="1"/>
    <xf numFmtId="0" fontId="12" fillId="0" borderId="0" xfId="0" applyFont="1" applyAlignment="1">
      <alignment vertical="center"/>
    </xf>
    <xf numFmtId="0" fontId="12" fillId="7" borderId="0" xfId="0" applyFont="1" applyFill="1"/>
    <xf numFmtId="0" fontId="19" fillId="0" borderId="0" xfId="0" applyFont="1" applyBorder="1" applyAlignment="1">
      <alignment horizontal="left" vertical="center" wrapText="1"/>
    </xf>
    <xf numFmtId="0" fontId="12" fillId="2" borderId="0" xfId="0" applyFont="1" applyFill="1" applyAlignment="1"/>
    <xf numFmtId="0" fontId="21" fillId="0" borderId="0" xfId="0" applyFont="1" applyFill="1" applyBorder="1" applyAlignment="1">
      <alignment vertical="center" wrapText="1"/>
    </xf>
    <xf numFmtId="0" fontId="22" fillId="0" borderId="0" xfId="0" applyFont="1"/>
    <xf numFmtId="0" fontId="24" fillId="0" borderId="0" xfId="0" applyFont="1"/>
    <xf numFmtId="0" fontId="22" fillId="0" borderId="0" xfId="0" applyFont="1" applyAlignment="1">
      <alignment vertical="center"/>
    </xf>
    <xf numFmtId="0" fontId="22" fillId="0" borderId="0" xfId="0" applyFont="1" applyBorder="1"/>
    <xf numFmtId="0" fontId="22" fillId="0" borderId="0" xfId="0" applyFont="1" applyBorder="1" applyAlignment="1">
      <alignment horizontal="center" vertical="center"/>
    </xf>
    <xf numFmtId="0" fontId="22" fillId="0" borderId="0" xfId="0" applyFont="1" applyAlignment="1">
      <alignment horizontal="center" vertical="center"/>
    </xf>
    <xf numFmtId="0" fontId="26" fillId="0" borderId="0" xfId="0" applyFont="1"/>
    <xf numFmtId="0" fontId="26" fillId="7" borderId="0" xfId="0" applyFont="1" applyFill="1"/>
    <xf numFmtId="0" fontId="27" fillId="0" borderId="0" xfId="0" applyFont="1"/>
    <xf numFmtId="0" fontId="26" fillId="0" borderId="0" xfId="0" applyFont="1" applyAlignment="1">
      <alignment vertical="center"/>
    </xf>
    <xf numFmtId="0" fontId="26" fillId="0" borderId="0" xfId="0" applyFont="1" applyFill="1" applyBorder="1" applyAlignment="1">
      <alignment vertical="center"/>
    </xf>
    <xf numFmtId="0" fontId="26" fillId="0" borderId="0" xfId="0" applyFont="1" applyFill="1" applyBorder="1" applyAlignment="1">
      <alignment horizontal="center" vertical="center"/>
    </xf>
    <xf numFmtId="0" fontId="26" fillId="0" borderId="0" xfId="0" applyFont="1" applyBorder="1"/>
    <xf numFmtId="0" fontId="30" fillId="0" borderId="0" xfId="0" applyFont="1" applyFill="1" applyBorder="1" applyAlignment="1">
      <alignment horizontal="center" vertical="center"/>
    </xf>
    <xf numFmtId="0" fontId="28" fillId="0" borderId="0" xfId="0" applyFont="1" applyFill="1" applyBorder="1" applyAlignment="1">
      <alignment horizontal="center" vertical="center" wrapText="1"/>
    </xf>
    <xf numFmtId="0" fontId="26" fillId="0" borderId="0" xfId="0" applyFont="1" applyBorder="1" applyAlignment="1">
      <alignment horizontal="center" vertical="center"/>
    </xf>
    <xf numFmtId="0" fontId="26" fillId="0" borderId="0" xfId="0" applyFont="1" applyBorder="1" applyAlignment="1">
      <alignment horizontal="center"/>
    </xf>
    <xf numFmtId="0" fontId="26" fillId="7" borderId="0" xfId="0" applyFont="1" applyFill="1" applyBorder="1"/>
    <xf numFmtId="0" fontId="26" fillId="0" borderId="25" xfId="0" applyFont="1" applyBorder="1" applyAlignment="1">
      <alignment horizontal="center" vertical="center"/>
    </xf>
    <xf numFmtId="0" fontId="26" fillId="0" borderId="26" xfId="0" applyFont="1" applyBorder="1" applyAlignment="1" applyProtection="1">
      <alignment horizontal="center" vertical="center"/>
      <protection locked="0"/>
    </xf>
    <xf numFmtId="0" fontId="26" fillId="0" borderId="25" xfId="0" applyFont="1" applyBorder="1" applyAlignment="1">
      <alignment horizontal="center" vertical="center" wrapText="1"/>
    </xf>
    <xf numFmtId="0" fontId="26" fillId="0" borderId="25" xfId="0" applyFont="1" applyBorder="1" applyAlignment="1" applyProtection="1">
      <alignment horizontal="center" vertical="center"/>
      <protection locked="0"/>
    </xf>
    <xf numFmtId="0" fontId="26" fillId="0" borderId="10" xfId="0" applyFont="1" applyBorder="1"/>
    <xf numFmtId="0" fontId="26" fillId="0" borderId="0" xfId="0" applyFont="1" applyAlignment="1">
      <alignment horizontal="center" vertical="center"/>
    </xf>
    <xf numFmtId="0" fontId="31" fillId="0" borderId="0" xfId="0" applyFont="1"/>
    <xf numFmtId="0" fontId="30" fillId="3" borderId="25" xfId="0" applyFont="1" applyFill="1" applyBorder="1" applyAlignment="1">
      <alignment vertical="center"/>
    </xf>
    <xf numFmtId="0" fontId="30" fillId="3" borderId="25" xfId="0" applyFont="1" applyFill="1" applyBorder="1" applyAlignment="1">
      <alignment vertical="center" wrapText="1"/>
    </xf>
    <xf numFmtId="0" fontId="26" fillId="3" borderId="25" xfId="0" applyFont="1" applyFill="1" applyBorder="1"/>
    <xf numFmtId="0" fontId="26" fillId="3" borderId="25" xfId="0" applyFont="1" applyFill="1" applyBorder="1" applyAlignment="1">
      <alignment vertical="center"/>
    </xf>
    <xf numFmtId="0" fontId="35" fillId="3" borderId="25" xfId="0" applyFont="1" applyFill="1" applyBorder="1" applyAlignment="1">
      <alignment horizontal="center" vertical="center"/>
    </xf>
    <xf numFmtId="0" fontId="35" fillId="3" borderId="52" xfId="0" applyFont="1" applyFill="1" applyBorder="1" applyAlignment="1">
      <alignment horizontal="center" vertical="center"/>
    </xf>
    <xf numFmtId="0" fontId="30" fillId="3" borderId="52" xfId="0" applyFont="1" applyFill="1" applyBorder="1" applyAlignment="1">
      <alignment vertical="center" wrapText="1"/>
    </xf>
    <xf numFmtId="0" fontId="26" fillId="3" borderId="52" xfId="0" applyFont="1" applyFill="1" applyBorder="1"/>
    <xf numFmtId="0" fontId="26" fillId="0" borderId="25" xfId="0" applyFont="1" applyBorder="1" applyAlignment="1" applyProtection="1">
      <alignment horizontal="center" vertical="center" wrapText="1"/>
      <protection locked="0"/>
    </xf>
    <xf numFmtId="0" fontId="26" fillId="3" borderId="25" xfId="0" applyFont="1" applyFill="1" applyBorder="1" applyAlignment="1" applyProtection="1">
      <alignment horizontal="center" vertical="center" wrapText="1"/>
      <protection locked="0"/>
    </xf>
    <xf numFmtId="0" fontId="22" fillId="0" borderId="5" xfId="0" applyFont="1" applyBorder="1" applyAlignment="1">
      <alignment vertical="top" wrapText="1"/>
    </xf>
    <xf numFmtId="0" fontId="22" fillId="0" borderId="5" xfId="0" applyFont="1" applyFill="1" applyBorder="1" applyAlignment="1">
      <alignment vertical="top" wrapText="1"/>
    </xf>
    <xf numFmtId="0" fontId="22" fillId="0" borderId="0" xfId="0" applyFont="1" applyFill="1" applyBorder="1"/>
    <xf numFmtId="0" fontId="21" fillId="0" borderId="0" xfId="0" applyFont="1" applyFill="1" applyBorder="1" applyAlignment="1">
      <alignment vertical="center"/>
    </xf>
    <xf numFmtId="0" fontId="23" fillId="0" borderId="0" xfId="0" applyFont="1" applyFill="1" applyBorder="1" applyAlignment="1">
      <alignment vertical="center" wrapText="1"/>
    </xf>
    <xf numFmtId="0" fontId="23" fillId="0" borderId="0" xfId="0" applyFont="1" applyFill="1" applyBorder="1" applyAlignment="1">
      <alignment horizontal="justify" vertical="center" wrapText="1"/>
    </xf>
    <xf numFmtId="0" fontId="21" fillId="0" borderId="0" xfId="0" applyFont="1" applyFill="1" applyBorder="1" applyAlignment="1">
      <alignment horizontal="justify" vertical="center" wrapText="1"/>
    </xf>
    <xf numFmtId="0" fontId="21" fillId="3" borderId="9" xfId="0" applyFont="1" applyFill="1" applyBorder="1" applyAlignment="1">
      <alignment horizontal="center" vertical="center" wrapText="1"/>
    </xf>
    <xf numFmtId="0" fontId="22" fillId="2" borderId="0" xfId="0" applyFont="1" applyFill="1"/>
    <xf numFmtId="0" fontId="27" fillId="7" borderId="0" xfId="0" applyFont="1" applyFill="1"/>
    <xf numFmtId="0" fontId="26" fillId="2" borderId="0" xfId="0" applyFont="1" applyFill="1"/>
    <xf numFmtId="0" fontId="26" fillId="0" borderId="8" xfId="0" applyFont="1" applyBorder="1" applyAlignment="1">
      <alignment vertical="top"/>
    </xf>
    <xf numFmtId="0" fontId="26" fillId="0" borderId="0" xfId="0" applyFont="1" applyBorder="1" applyAlignment="1">
      <alignment vertical="center" wrapText="1"/>
    </xf>
    <xf numFmtId="0" fontId="26" fillId="0" borderId="0" xfId="0" applyFont="1" applyBorder="1" applyAlignment="1">
      <alignment vertical="top" wrapText="1"/>
    </xf>
    <xf numFmtId="0" fontId="30" fillId="0" borderId="25" xfId="0" applyFont="1" applyBorder="1" applyAlignment="1" applyProtection="1">
      <alignment horizontal="center" vertical="center"/>
      <protection locked="0"/>
    </xf>
    <xf numFmtId="0" fontId="24" fillId="0" borderId="0" xfId="0" applyFont="1" applyAlignment="1" applyProtection="1">
      <alignment vertical="center"/>
    </xf>
    <xf numFmtId="0" fontId="24" fillId="0" borderId="0" xfId="0" applyFont="1" applyAlignment="1" applyProtection="1">
      <alignment horizontal="left" vertical="center"/>
    </xf>
    <xf numFmtId="0" fontId="24" fillId="0" borderId="0" xfId="0" applyFont="1" applyProtection="1"/>
    <xf numFmtId="0" fontId="36" fillId="0" borderId="0" xfId="0" applyFont="1" applyBorder="1" applyAlignment="1" applyProtection="1">
      <alignment horizontal="left" vertical="center" wrapText="1"/>
    </xf>
    <xf numFmtId="0" fontId="38" fillId="4" borderId="50" xfId="0" applyFont="1" applyFill="1" applyBorder="1" applyAlignment="1" applyProtection="1">
      <alignment horizontal="center" vertical="center" wrapText="1"/>
    </xf>
    <xf numFmtId="0" fontId="38" fillId="0" borderId="26" xfId="0" applyFont="1" applyBorder="1" applyAlignment="1" applyProtection="1">
      <alignment horizontal="center" vertical="center" wrapText="1"/>
    </xf>
    <xf numFmtId="0" fontId="38" fillId="0" borderId="25" xfId="0" applyFont="1" applyBorder="1" applyAlignment="1" applyProtection="1">
      <alignment horizontal="center" vertical="center" wrapText="1"/>
    </xf>
    <xf numFmtId="0" fontId="24" fillId="0" borderId="0" xfId="0" applyFont="1" applyAlignment="1" applyProtection="1">
      <alignment horizontal="center"/>
    </xf>
    <xf numFmtId="0" fontId="14" fillId="6" borderId="0" xfId="0" applyFont="1" applyFill="1"/>
    <xf numFmtId="0" fontId="25" fillId="10" borderId="51" xfId="0" applyFont="1" applyFill="1" applyBorder="1" applyAlignment="1" applyProtection="1">
      <alignment horizontal="center" vertical="center" wrapText="1"/>
    </xf>
    <xf numFmtId="0" fontId="30" fillId="8" borderId="25" xfId="0" applyFont="1" applyFill="1" applyBorder="1" applyAlignment="1">
      <alignment horizontal="center" vertical="center"/>
    </xf>
    <xf numFmtId="0" fontId="21" fillId="8" borderId="25" xfId="0" applyFont="1" applyFill="1" applyBorder="1" applyAlignment="1">
      <alignment horizontal="center" vertical="center"/>
    </xf>
    <xf numFmtId="0" fontId="21" fillId="8" borderId="25" xfId="0" applyFont="1" applyFill="1" applyBorder="1" applyAlignment="1">
      <alignment horizontal="center" vertical="center" wrapText="1"/>
    </xf>
    <xf numFmtId="0" fontId="16" fillId="8" borderId="25" xfId="0" applyFont="1" applyFill="1" applyBorder="1" applyAlignment="1">
      <alignment horizontal="center" vertical="center"/>
    </xf>
    <xf numFmtId="0" fontId="16" fillId="8" borderId="25" xfId="0" applyFont="1" applyFill="1" applyBorder="1" applyAlignment="1">
      <alignment horizontal="center" vertical="center" wrapText="1"/>
    </xf>
    <xf numFmtId="0" fontId="26" fillId="8" borderId="0" xfId="0" applyFont="1" applyFill="1" applyAlignment="1">
      <alignment vertical="center"/>
    </xf>
    <xf numFmtId="0" fontId="26" fillId="8" borderId="25" xfId="0" applyFont="1" applyFill="1" applyBorder="1" applyAlignment="1">
      <alignment horizontal="center" vertical="center" wrapText="1"/>
    </xf>
    <xf numFmtId="0" fontId="34" fillId="8" borderId="52" xfId="0" applyFont="1" applyFill="1" applyBorder="1" applyAlignment="1">
      <alignment horizontal="center" vertical="center" wrapText="1"/>
    </xf>
    <xf numFmtId="0" fontId="30" fillId="8" borderId="25" xfId="0" applyFont="1" applyFill="1" applyBorder="1" applyAlignment="1">
      <alignment vertical="center"/>
    </xf>
    <xf numFmtId="0" fontId="31" fillId="0" borderId="0" xfId="0" applyFont="1" applyFill="1" applyBorder="1" applyAlignment="1"/>
    <xf numFmtId="0" fontId="33" fillId="0" borderId="25" xfId="0" applyFont="1" applyFill="1" applyBorder="1" applyAlignment="1">
      <alignment horizontal="left" vertical="center"/>
    </xf>
    <xf numFmtId="0" fontId="31" fillId="0" borderId="25" xfId="0" applyFont="1" applyFill="1" applyBorder="1" applyAlignment="1">
      <alignment horizontal="left" vertical="center"/>
    </xf>
    <xf numFmtId="0" fontId="31" fillId="0" borderId="18" xfId="0" applyFont="1" applyBorder="1" applyAlignment="1"/>
    <xf numFmtId="0" fontId="31" fillId="0" borderId="0" xfId="0" applyFont="1" applyBorder="1" applyAlignment="1"/>
    <xf numFmtId="0" fontId="31" fillId="0" borderId="0" xfId="0" applyFont="1" applyAlignment="1">
      <alignment horizontal="left" vertical="top" wrapText="1"/>
    </xf>
    <xf numFmtId="0" fontId="31" fillId="5" borderId="25" xfId="0" applyFont="1" applyFill="1" applyBorder="1" applyAlignment="1" applyProtection="1">
      <alignment horizontal="left" vertical="top" wrapText="1"/>
      <protection locked="0"/>
    </xf>
    <xf numFmtId="0" fontId="31" fillId="0" borderId="25" xfId="0" applyFont="1" applyBorder="1" applyAlignment="1" applyProtection="1">
      <alignment horizontal="left" vertical="top" wrapText="1"/>
      <protection locked="0"/>
    </xf>
    <xf numFmtId="0" fontId="33" fillId="0" borderId="0" xfId="0" applyFont="1" applyBorder="1" applyAlignment="1">
      <alignment vertical="center"/>
    </xf>
    <xf numFmtId="0" fontId="39" fillId="6" borderId="0" xfId="0" applyFont="1" applyFill="1"/>
    <xf numFmtId="0" fontId="32" fillId="10" borderId="0" xfId="0" applyFont="1" applyFill="1" applyBorder="1" applyAlignment="1">
      <alignment horizontal="center" vertical="center" wrapText="1"/>
    </xf>
    <xf numFmtId="0" fontId="33" fillId="0" borderId="0" xfId="0" applyFont="1" applyBorder="1" applyAlignment="1">
      <alignment horizontal="center" vertical="center" wrapText="1"/>
    </xf>
    <xf numFmtId="0" fontId="26" fillId="0" borderId="0" xfId="0" applyFont="1" applyBorder="1" applyAlignment="1">
      <alignment horizontal="left" vertical="center" wrapText="1"/>
    </xf>
    <xf numFmtId="0" fontId="31" fillId="0" borderId="0" xfId="0" applyFont="1" applyFill="1" applyBorder="1" applyAlignment="1">
      <alignment horizontal="left" vertical="center"/>
    </xf>
    <xf numFmtId="0" fontId="31" fillId="0" borderId="0" xfId="0" applyFont="1" applyFill="1" applyBorder="1" applyAlignment="1">
      <alignment horizontal="left" vertical="center" wrapText="1"/>
    </xf>
    <xf numFmtId="49" fontId="31" fillId="5" borderId="25" xfId="0" applyNumberFormat="1" applyFont="1" applyFill="1" applyBorder="1" applyAlignment="1" applyProtection="1">
      <alignment horizontal="left" vertical="top" wrapText="1"/>
      <protection locked="0"/>
    </xf>
    <xf numFmtId="0" fontId="30" fillId="8" borderId="52" xfId="0" applyFont="1" applyFill="1" applyBorder="1" applyAlignment="1">
      <alignment horizontal="center" vertical="center" wrapText="1"/>
    </xf>
    <xf numFmtId="0" fontId="30" fillId="8" borderId="25" xfId="0" applyFont="1" applyFill="1" applyBorder="1" applyAlignment="1">
      <alignment horizontal="center" vertical="center" wrapText="1"/>
    </xf>
    <xf numFmtId="0" fontId="28" fillId="10" borderId="25" xfId="0" applyFont="1" applyFill="1" applyBorder="1" applyAlignment="1">
      <alignment horizontal="center" vertical="center" wrapText="1"/>
    </xf>
    <xf numFmtId="0" fontId="28" fillId="9" borderId="0" xfId="0" applyFont="1" applyFill="1" applyBorder="1" applyAlignment="1">
      <alignment horizontal="center" vertical="center" wrapText="1"/>
    </xf>
    <xf numFmtId="0" fontId="30" fillId="8" borderId="25" xfId="0" applyFont="1" applyFill="1" applyBorder="1" applyAlignment="1">
      <alignment horizontal="center" vertical="center"/>
    </xf>
    <xf numFmtId="0" fontId="33" fillId="8" borderId="26" xfId="0" applyFont="1" applyFill="1" applyBorder="1" applyAlignment="1">
      <alignment horizontal="center" vertical="center" wrapText="1"/>
    </xf>
    <xf numFmtId="0" fontId="26" fillId="8" borderId="52" xfId="0" applyFont="1" applyFill="1" applyBorder="1" applyAlignment="1">
      <alignment horizontal="center" vertical="center" wrapText="1"/>
    </xf>
    <xf numFmtId="0" fontId="30" fillId="8" borderId="65" xfId="0" applyFont="1" applyFill="1" applyBorder="1" applyAlignment="1">
      <alignment horizontal="center" vertical="center" wrapText="1"/>
    </xf>
    <xf numFmtId="0" fontId="30" fillId="0" borderId="25" xfId="0" applyFont="1" applyBorder="1" applyAlignment="1" applyProtection="1">
      <alignment horizontal="center" vertical="center" wrapText="1"/>
      <protection locked="0"/>
    </xf>
    <xf numFmtId="0" fontId="41" fillId="0" borderId="0" xfId="0" applyFont="1"/>
    <xf numFmtId="0" fontId="14" fillId="0" borderId="26" xfId="0" applyFont="1" applyBorder="1" applyAlignment="1" applyProtection="1">
      <alignment horizontal="left" vertical="center" wrapText="1"/>
      <protection hidden="1"/>
    </xf>
    <xf numFmtId="0" fontId="24" fillId="0" borderId="26" xfId="0" applyFont="1" applyFill="1" applyBorder="1" applyAlignment="1" applyProtection="1">
      <alignment horizontal="left" vertical="center"/>
      <protection locked="0"/>
    </xf>
    <xf numFmtId="0" fontId="24" fillId="0" borderId="26" xfId="0" applyFont="1" applyFill="1" applyBorder="1" applyAlignment="1" applyProtection="1">
      <alignment horizontal="left" vertical="center" wrapText="1"/>
      <protection locked="0"/>
    </xf>
    <xf numFmtId="0" fontId="24" fillId="0" borderId="26" xfId="0" applyFont="1" applyFill="1" applyBorder="1" applyAlignment="1" applyProtection="1">
      <alignment horizontal="center" vertical="center" wrapText="1"/>
      <protection locked="0"/>
    </xf>
    <xf numFmtId="0" fontId="26" fillId="0" borderId="25" xfId="0" applyFont="1" applyBorder="1" applyAlignment="1" applyProtection="1">
      <alignment horizontal="left" vertical="center" wrapText="1"/>
      <protection hidden="1"/>
    </xf>
    <xf numFmtId="0" fontId="21" fillId="0" borderId="25" xfId="0" applyFont="1" applyBorder="1" applyAlignment="1" applyProtection="1">
      <alignment horizontal="left" vertical="center" wrapText="1"/>
      <protection hidden="1"/>
    </xf>
    <xf numFmtId="0" fontId="16" fillId="8" borderId="2" xfId="0" applyFont="1" applyFill="1" applyBorder="1" applyAlignment="1" applyProtection="1">
      <alignment horizontal="center" vertical="center"/>
      <protection hidden="1"/>
    </xf>
    <xf numFmtId="0" fontId="16" fillId="8" borderId="2" xfId="0" applyFont="1" applyFill="1" applyBorder="1" applyAlignment="1" applyProtection="1">
      <alignment horizontal="center" vertical="center" wrapText="1"/>
      <protection hidden="1"/>
    </xf>
    <xf numFmtId="0" fontId="12" fillId="0" borderId="0" xfId="0" applyFont="1" applyProtection="1">
      <protection hidden="1"/>
    </xf>
    <xf numFmtId="0" fontId="16" fillId="0" borderId="2" xfId="0" applyFont="1" applyBorder="1" applyAlignment="1" applyProtection="1">
      <alignment horizontal="left" vertical="center" wrapText="1"/>
      <protection hidden="1"/>
    </xf>
    <xf numFmtId="0" fontId="12" fillId="0" borderId="2" xfId="0" applyFont="1" applyBorder="1" applyAlignment="1" applyProtection="1">
      <alignment horizontal="center" vertical="center" wrapText="1"/>
      <protection hidden="1"/>
    </xf>
    <xf numFmtId="0" fontId="12" fillId="0" borderId="2" xfId="0" applyFont="1" applyBorder="1" applyAlignment="1" applyProtection="1">
      <alignment horizontal="center" vertical="center"/>
      <protection hidden="1"/>
    </xf>
    <xf numFmtId="0" fontId="12" fillId="0" borderId="2" xfId="0" applyFont="1" applyBorder="1" applyAlignment="1" applyProtection="1">
      <alignment wrapText="1"/>
      <protection hidden="1"/>
    </xf>
    <xf numFmtId="0" fontId="12" fillId="0" borderId="0" xfId="0" applyFont="1" applyAlignment="1" applyProtection="1">
      <alignment vertical="center"/>
      <protection hidden="1"/>
    </xf>
    <xf numFmtId="0" fontId="12" fillId="0" borderId="2" xfId="0" applyFont="1" applyBorder="1" applyProtection="1">
      <protection hidden="1"/>
    </xf>
    <xf numFmtId="0" fontId="12" fillId="0" borderId="2" xfId="0" applyFont="1" applyBorder="1" applyAlignment="1" applyProtection="1">
      <alignment horizontal="center" vertical="center"/>
      <protection locked="0"/>
    </xf>
    <xf numFmtId="0" fontId="12" fillId="0" borderId="0" xfId="0" applyFont="1" applyProtection="1"/>
    <xf numFmtId="0" fontId="16" fillId="8" borderId="2" xfId="0" applyFont="1" applyFill="1" applyBorder="1" applyAlignment="1" applyProtection="1">
      <alignment horizontal="center" vertical="center"/>
    </xf>
    <xf numFmtId="0" fontId="12" fillId="0" borderId="25" xfId="0" applyFont="1" applyBorder="1" applyAlignment="1" applyProtection="1">
      <alignment horizontal="left" vertical="center" wrapText="1"/>
      <protection hidden="1"/>
    </xf>
    <xf numFmtId="0" fontId="12" fillId="0" borderId="25" xfId="0" applyFont="1" applyBorder="1" applyAlignment="1" applyProtection="1">
      <alignment horizontal="center" vertical="center"/>
      <protection hidden="1"/>
    </xf>
    <xf numFmtId="0" fontId="12" fillId="0" borderId="25" xfId="0" applyFont="1" applyBorder="1" applyAlignment="1" applyProtection="1">
      <alignment horizontal="center" vertical="center" wrapText="1"/>
      <protection hidden="1"/>
    </xf>
    <xf numFmtId="0" fontId="26" fillId="3" borderId="25" xfId="0" applyFont="1" applyFill="1" applyBorder="1" applyAlignment="1" applyProtection="1">
      <alignment vertical="center"/>
      <protection locked="0"/>
    </xf>
    <xf numFmtId="0" fontId="26" fillId="0" borderId="0" xfId="0" applyFont="1" applyAlignment="1" applyProtection="1">
      <alignment vertical="center"/>
      <protection locked="0"/>
    </xf>
    <xf numFmtId="0" fontId="30" fillId="0" borderId="0" xfId="0" applyFont="1" applyFill="1" applyBorder="1" applyAlignment="1" applyProtection="1">
      <alignment horizontal="center" vertical="center" wrapText="1"/>
      <protection locked="0"/>
    </xf>
    <xf numFmtId="0" fontId="26" fillId="0" borderId="0" xfId="0" applyFont="1" applyFill="1" applyBorder="1" applyAlignment="1" applyProtection="1">
      <alignment horizontal="center" vertical="center"/>
      <protection locked="0"/>
    </xf>
    <xf numFmtId="0" fontId="34" fillId="5" borderId="25" xfId="0" applyFont="1" applyFill="1" applyBorder="1" applyAlignment="1" applyProtection="1">
      <alignment horizontal="center" vertical="center"/>
      <protection hidden="1"/>
    </xf>
    <xf numFmtId="0" fontId="30" fillId="5" borderId="25" xfId="0" applyFont="1" applyFill="1" applyBorder="1" applyAlignment="1" applyProtection="1">
      <alignment horizontal="center" vertical="center"/>
      <protection hidden="1"/>
    </xf>
    <xf numFmtId="0" fontId="26" fillId="0" borderId="0" xfId="0" applyFont="1" applyProtection="1">
      <protection hidden="1"/>
    </xf>
    <xf numFmtId="0" fontId="26" fillId="0" borderId="26" xfId="0" applyFont="1" applyBorder="1" applyAlignment="1" applyProtection="1">
      <alignment horizontal="center" vertical="center" wrapText="1"/>
      <protection hidden="1"/>
    </xf>
    <xf numFmtId="0" fontId="26" fillId="0" borderId="26" xfId="0" applyFont="1" applyBorder="1" applyAlignment="1" applyProtection="1">
      <alignment horizontal="center" vertical="center"/>
      <protection hidden="1"/>
    </xf>
    <xf numFmtId="1" fontId="26" fillId="0" borderId="25" xfId="0" applyNumberFormat="1" applyFont="1" applyBorder="1" applyAlignment="1" applyProtection="1">
      <alignment horizontal="center" vertical="center"/>
      <protection hidden="1"/>
    </xf>
    <xf numFmtId="0" fontId="26" fillId="0" borderId="25" xfId="0" applyFont="1" applyBorder="1" applyAlignment="1" applyProtection="1">
      <alignment horizontal="center" vertical="center" wrapText="1"/>
      <protection hidden="1"/>
    </xf>
    <xf numFmtId="0" fontId="26" fillId="0" borderId="26" xfId="0" applyFont="1" applyBorder="1" applyAlignment="1" applyProtection="1">
      <alignment horizontal="center" vertical="center" wrapText="1"/>
      <protection locked="0"/>
    </xf>
    <xf numFmtId="0" fontId="31" fillId="5" borderId="25" xfId="0" applyFont="1" applyFill="1" applyBorder="1" applyAlignment="1" applyProtection="1">
      <alignment horizontal="center" vertical="center" wrapText="1"/>
      <protection hidden="1"/>
    </xf>
    <xf numFmtId="0" fontId="31" fillId="8" borderId="25" xfId="0" applyFont="1" applyFill="1" applyBorder="1" applyAlignment="1" applyProtection="1">
      <alignment horizontal="center" vertical="center" wrapText="1"/>
      <protection hidden="1"/>
    </xf>
    <xf numFmtId="0" fontId="31" fillId="0" borderId="25" xfId="0" applyFont="1" applyBorder="1" applyAlignment="1" applyProtection="1">
      <alignment horizontal="center" vertical="center" wrapText="1"/>
      <protection hidden="1"/>
    </xf>
    <xf numFmtId="1" fontId="31" fillId="0" borderId="25" xfId="0" applyNumberFormat="1" applyFont="1" applyBorder="1" applyAlignment="1" applyProtection="1">
      <alignment horizontal="center" vertical="center" wrapText="1"/>
      <protection hidden="1"/>
    </xf>
    <xf numFmtId="0" fontId="33" fillId="0" borderId="25" xfId="0" applyFont="1" applyBorder="1" applyAlignment="1" applyProtection="1">
      <alignment horizontal="center" vertical="center" wrapText="1"/>
      <protection hidden="1"/>
    </xf>
    <xf numFmtId="49" fontId="31" fillId="5" borderId="25" xfId="0" applyNumberFormat="1" applyFont="1" applyFill="1" applyBorder="1" applyAlignment="1" applyProtection="1">
      <alignment horizontal="center" vertical="center" wrapText="1"/>
      <protection hidden="1"/>
    </xf>
    <xf numFmtId="0" fontId="31" fillId="5" borderId="25" xfId="0" applyNumberFormat="1" applyFont="1" applyFill="1" applyBorder="1" applyAlignment="1" applyProtection="1">
      <alignment horizontal="center" vertical="center" wrapText="1"/>
      <protection hidden="1"/>
    </xf>
    <xf numFmtId="0" fontId="24" fillId="0" borderId="0" xfId="0" applyFont="1" applyAlignment="1" applyProtection="1">
      <alignment horizontal="left" vertical="center"/>
      <protection hidden="1"/>
    </xf>
    <xf numFmtId="0" fontId="24" fillId="0" borderId="26" xfId="0" applyFont="1" applyBorder="1" applyAlignment="1" applyProtection="1">
      <alignment horizontal="center" vertical="center" wrapText="1"/>
      <protection locked="0"/>
    </xf>
    <xf numFmtId="0" fontId="12" fillId="0" borderId="25" xfId="0" applyFont="1" applyFill="1" applyBorder="1" applyAlignment="1" applyProtection="1">
      <alignment horizontal="left" vertical="center" wrapText="1"/>
      <protection hidden="1"/>
    </xf>
    <xf numFmtId="0" fontId="12" fillId="0" borderId="25" xfId="0" applyFont="1" applyFill="1" applyBorder="1" applyAlignment="1" applyProtection="1">
      <alignment horizontal="center" vertical="center"/>
      <protection hidden="1"/>
    </xf>
    <xf numFmtId="0" fontId="12" fillId="0" borderId="25" xfId="0" applyFont="1" applyFill="1" applyBorder="1" applyAlignment="1" applyProtection="1">
      <alignment horizontal="center" vertical="center" wrapText="1"/>
      <protection hidden="1"/>
    </xf>
    <xf numFmtId="0" fontId="24" fillId="0" borderId="0" xfId="0" applyFont="1" applyAlignment="1" applyProtection="1">
      <alignment vertical="center"/>
      <protection hidden="1"/>
    </xf>
    <xf numFmtId="0" fontId="43" fillId="0" borderId="0" xfId="0" applyFont="1" applyProtection="1">
      <protection hidden="1"/>
    </xf>
    <xf numFmtId="0" fontId="42" fillId="0" borderId="0" xfId="0" applyFont="1" applyProtection="1">
      <protection hidden="1"/>
    </xf>
    <xf numFmtId="0" fontId="22" fillId="0" borderId="25" xfId="0" applyFont="1" applyBorder="1" applyAlignment="1" applyProtection="1">
      <alignment horizontal="center" vertical="center"/>
      <protection locked="0"/>
    </xf>
    <xf numFmtId="0" fontId="26" fillId="0" borderId="26" xfId="0" applyFont="1" applyFill="1" applyBorder="1" applyAlignment="1" applyProtection="1">
      <alignment horizontal="center" vertical="center"/>
      <protection hidden="1"/>
    </xf>
    <xf numFmtId="0" fontId="26" fillId="0" borderId="26" xfId="0" applyFont="1" applyFill="1" applyBorder="1" applyAlignment="1" applyProtection="1">
      <alignment horizontal="center" vertical="center" wrapText="1"/>
      <protection hidden="1"/>
    </xf>
    <xf numFmtId="0" fontId="26" fillId="0" borderId="25" xfId="0" applyFont="1" applyFill="1" applyBorder="1" applyAlignment="1" applyProtection="1">
      <alignment horizontal="center" vertical="center" wrapText="1"/>
      <protection hidden="1"/>
    </xf>
    <xf numFmtId="0" fontId="12" fillId="10" borderId="0" xfId="0" applyFont="1" applyFill="1"/>
    <xf numFmtId="0" fontId="14" fillId="0" borderId="26" xfId="0" applyFont="1" applyBorder="1" applyAlignment="1" applyProtection="1">
      <alignment horizontal="center" vertical="center" wrapText="1"/>
      <protection locked="0"/>
    </xf>
    <xf numFmtId="14" fontId="31" fillId="5" borderId="25" xfId="0" applyNumberFormat="1" applyFont="1" applyFill="1" applyBorder="1" applyAlignment="1" applyProtection="1">
      <alignment horizontal="left" vertical="top" wrapText="1"/>
      <protection locked="0"/>
    </xf>
    <xf numFmtId="0" fontId="14" fillId="0" borderId="25" xfId="0" applyFont="1" applyBorder="1" applyAlignment="1" applyProtection="1">
      <alignment horizontal="center" vertical="center" wrapText="1"/>
      <protection locked="0"/>
    </xf>
    <xf numFmtId="0" fontId="14" fillId="8" borderId="25" xfId="0" applyFont="1" applyFill="1" applyBorder="1" applyAlignment="1">
      <alignment horizontal="center" wrapText="1"/>
    </xf>
    <xf numFmtId="0" fontId="18" fillId="9" borderId="47" xfId="0" applyFont="1" applyFill="1" applyBorder="1" applyAlignment="1">
      <alignment horizontal="center" vertical="center" wrapText="1"/>
    </xf>
    <xf numFmtId="0" fontId="18" fillId="9" borderId="48" xfId="0" applyFont="1" applyFill="1" applyBorder="1" applyAlignment="1">
      <alignment horizontal="center" vertical="center" wrapText="1"/>
    </xf>
    <xf numFmtId="0" fontId="18" fillId="9" borderId="49" xfId="0" applyFont="1" applyFill="1" applyBorder="1" applyAlignment="1">
      <alignment horizontal="center" vertical="center" wrapText="1"/>
    </xf>
    <xf numFmtId="0" fontId="18" fillId="10" borderId="26" xfId="0" applyFont="1" applyFill="1" applyBorder="1" applyAlignment="1">
      <alignment horizontal="left" vertical="center" wrapText="1"/>
    </xf>
    <xf numFmtId="0" fontId="27" fillId="0" borderId="26" xfId="0" applyFont="1" applyFill="1" applyBorder="1" applyAlignment="1" applyProtection="1">
      <alignment horizontal="center" vertical="center" wrapText="1"/>
      <protection locked="0"/>
    </xf>
    <xf numFmtId="0" fontId="18" fillId="10" borderId="25" xfId="0" applyFont="1" applyFill="1" applyBorder="1" applyAlignment="1">
      <alignment horizontal="left" vertical="center" wrapText="1"/>
    </xf>
    <xf numFmtId="0" fontId="27" fillId="0" borderId="25" xfId="0" applyFont="1" applyFill="1" applyBorder="1" applyAlignment="1" applyProtection="1">
      <alignment horizontal="justify" vertical="center" wrapText="1"/>
      <protection locked="0"/>
    </xf>
    <xf numFmtId="0" fontId="15" fillId="0" borderId="25" xfId="0" applyFont="1" applyFill="1" applyBorder="1" applyAlignment="1" applyProtection="1">
      <alignment horizontal="center" vertical="center" wrapText="1"/>
      <protection locked="0"/>
    </xf>
    <xf numFmtId="0" fontId="14" fillId="0" borderId="25" xfId="0" applyFont="1" applyFill="1" applyBorder="1" applyAlignment="1" applyProtection="1">
      <alignment horizontal="center" vertical="center" wrapText="1"/>
      <protection locked="0"/>
    </xf>
    <xf numFmtId="0" fontId="13" fillId="11" borderId="25" xfId="0" applyFont="1" applyFill="1" applyBorder="1" applyAlignment="1">
      <alignment horizontal="center" vertical="center" wrapText="1"/>
    </xf>
    <xf numFmtId="0" fontId="37" fillId="0" borderId="0" xfId="0" applyFont="1" applyFill="1" applyBorder="1" applyAlignment="1" applyProtection="1">
      <alignment horizontal="center" vertical="center"/>
    </xf>
    <xf numFmtId="0" fontId="25" fillId="9" borderId="47" xfId="0" applyFont="1" applyFill="1" applyBorder="1" applyAlignment="1" applyProtection="1">
      <alignment horizontal="center" vertical="center" wrapText="1"/>
    </xf>
    <xf numFmtId="0" fontId="25" fillId="9" borderId="48" xfId="0" applyFont="1" applyFill="1" applyBorder="1" applyAlignment="1" applyProtection="1">
      <alignment horizontal="center" vertical="center" wrapText="1"/>
    </xf>
    <xf numFmtId="0" fontId="25" fillId="9" borderId="49" xfId="0" applyFont="1" applyFill="1" applyBorder="1" applyAlignment="1" applyProtection="1">
      <alignment horizontal="center" vertical="center" wrapText="1"/>
    </xf>
    <xf numFmtId="0" fontId="28" fillId="9" borderId="47" xfId="0" applyFont="1" applyFill="1" applyBorder="1" applyAlignment="1">
      <alignment horizontal="center" vertical="center" wrapText="1"/>
    </xf>
    <xf numFmtId="0" fontId="28" fillId="9" borderId="48" xfId="0" applyFont="1" applyFill="1" applyBorder="1" applyAlignment="1">
      <alignment horizontal="center" vertical="center" wrapText="1"/>
    </xf>
    <xf numFmtId="0" fontId="28" fillId="9" borderId="49" xfId="0" applyFont="1" applyFill="1" applyBorder="1" applyAlignment="1">
      <alignment horizontal="center" vertical="center" wrapText="1"/>
    </xf>
    <xf numFmtId="0" fontId="28" fillId="10" borderId="53" xfId="0" applyFont="1" applyFill="1" applyBorder="1" applyAlignment="1">
      <alignment horizontal="center" vertical="center"/>
    </xf>
    <xf numFmtId="0" fontId="26" fillId="0" borderId="14" xfId="0" applyFont="1" applyBorder="1" applyAlignment="1">
      <alignment horizontal="left" vertical="top" wrapText="1"/>
    </xf>
    <xf numFmtId="0" fontId="26" fillId="0" borderId="15" xfId="0" applyFont="1" applyBorder="1" applyAlignment="1">
      <alignment horizontal="left" vertical="top" wrapText="1"/>
    </xf>
    <xf numFmtId="0" fontId="26" fillId="10" borderId="11" xfId="0" applyFont="1" applyFill="1" applyBorder="1" applyAlignment="1">
      <alignment horizontal="center" vertical="center" textRotation="90"/>
    </xf>
    <xf numFmtId="0" fontId="26" fillId="10" borderId="12" xfId="0" applyFont="1" applyFill="1" applyBorder="1" applyAlignment="1">
      <alignment horizontal="center" vertical="center" textRotation="90"/>
    </xf>
    <xf numFmtId="0" fontId="26" fillId="10" borderId="13" xfId="0" applyFont="1" applyFill="1" applyBorder="1" applyAlignment="1">
      <alignment horizontal="center" vertical="center" textRotation="90"/>
    </xf>
    <xf numFmtId="0" fontId="26" fillId="0" borderId="14" xfId="0" applyFont="1" applyBorder="1" applyAlignment="1">
      <alignment horizontal="center" vertical="top" wrapText="1"/>
    </xf>
    <xf numFmtId="0" fontId="26" fillId="0" borderId="6" xfId="0" applyFont="1" applyBorder="1" applyAlignment="1">
      <alignment horizontal="center" vertical="top" wrapText="1"/>
    </xf>
    <xf numFmtId="0" fontId="28" fillId="10" borderId="0" xfId="0" applyFont="1" applyFill="1" applyBorder="1" applyAlignment="1">
      <alignment horizontal="center" vertical="center"/>
    </xf>
    <xf numFmtId="0" fontId="30" fillId="8" borderId="25" xfId="0" applyFont="1" applyFill="1" applyBorder="1" applyAlignment="1">
      <alignment horizontal="center" wrapText="1"/>
    </xf>
    <xf numFmtId="0" fontId="30" fillId="8" borderId="25" xfId="0" applyFont="1" applyFill="1" applyBorder="1" applyAlignment="1">
      <alignment horizontal="center"/>
    </xf>
    <xf numFmtId="0" fontId="25" fillId="9" borderId="0" xfId="0" applyFont="1" applyFill="1" applyBorder="1" applyAlignment="1">
      <alignment horizontal="center" vertical="center" wrapText="1"/>
    </xf>
    <xf numFmtId="0" fontId="25" fillId="10" borderId="0" xfId="0" applyFont="1" applyFill="1" applyBorder="1" applyAlignment="1">
      <alignment horizontal="center" vertical="center"/>
    </xf>
    <xf numFmtId="0" fontId="22" fillId="2" borderId="0" xfId="0" applyFont="1" applyFill="1" applyAlignment="1">
      <alignment horizontal="center"/>
    </xf>
    <xf numFmtId="0" fontId="22" fillId="0" borderId="56" xfId="0" applyFont="1" applyBorder="1" applyAlignment="1">
      <alignment horizontal="left" vertical="center" wrapText="1"/>
    </xf>
    <xf numFmtId="0" fontId="22" fillId="0" borderId="57" xfId="0" applyFont="1" applyBorder="1" applyAlignment="1">
      <alignment horizontal="left" vertical="center" wrapText="1"/>
    </xf>
    <xf numFmtId="0" fontId="22" fillId="0" borderId="58" xfId="0" applyFont="1" applyBorder="1" applyAlignment="1">
      <alignment horizontal="left" vertical="center" wrapText="1"/>
    </xf>
    <xf numFmtId="0" fontId="21" fillId="0" borderId="0" xfId="0" applyFont="1" applyBorder="1" applyAlignment="1">
      <alignment horizontal="center" vertical="center" wrapText="1"/>
    </xf>
    <xf numFmtId="0" fontId="17" fillId="11" borderId="2" xfId="0" applyFont="1" applyFill="1" applyBorder="1" applyAlignment="1">
      <alignment horizontal="center" vertical="center"/>
    </xf>
    <xf numFmtId="0" fontId="20" fillId="11" borderId="2" xfId="0" applyFont="1" applyFill="1" applyBorder="1" applyAlignment="1" applyProtection="1">
      <alignment horizontal="center" vertical="center" wrapText="1"/>
    </xf>
    <xf numFmtId="0" fontId="11" fillId="9" borderId="21" xfId="0" applyFont="1" applyFill="1" applyBorder="1" applyAlignment="1">
      <alignment horizontal="center" vertical="center" wrapText="1"/>
    </xf>
    <xf numFmtId="0" fontId="11" fillId="9" borderId="0" xfId="0" applyFont="1" applyFill="1" applyBorder="1" applyAlignment="1">
      <alignment horizontal="center"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12" fillId="0" borderId="1" xfId="0" applyFont="1" applyBorder="1" applyAlignment="1" applyProtection="1">
      <alignment horizontal="center"/>
      <protection hidden="1"/>
    </xf>
    <xf numFmtId="0" fontId="12" fillId="0" borderId="4" xfId="0" applyFont="1" applyBorder="1" applyAlignment="1" applyProtection="1">
      <alignment horizontal="center"/>
      <protection hidden="1"/>
    </xf>
    <xf numFmtId="0" fontId="16" fillId="8" borderId="20" xfId="0" applyFont="1" applyFill="1" applyBorder="1" applyAlignment="1" applyProtection="1">
      <alignment horizontal="center" vertical="center"/>
    </xf>
    <xf numFmtId="0" fontId="16" fillId="8" borderId="3" xfId="0" applyFont="1" applyFill="1" applyBorder="1" applyAlignment="1" applyProtection="1">
      <alignment horizontal="center" vertical="center"/>
    </xf>
    <xf numFmtId="0" fontId="16" fillId="8" borderId="20" xfId="0" applyFont="1" applyFill="1" applyBorder="1" applyAlignment="1" applyProtection="1">
      <alignment horizontal="center" vertical="center" wrapText="1"/>
    </xf>
    <xf numFmtId="0" fontId="16" fillId="8" borderId="3" xfId="0" applyFont="1" applyFill="1" applyBorder="1" applyAlignment="1" applyProtection="1">
      <alignment horizontal="center" vertical="center" wrapText="1"/>
    </xf>
    <xf numFmtId="0" fontId="16" fillId="8" borderId="1" xfId="0" applyFont="1" applyFill="1" applyBorder="1" applyAlignment="1" applyProtection="1">
      <alignment horizontal="center" vertical="center"/>
    </xf>
    <xf numFmtId="0" fontId="16" fillId="8" borderId="4" xfId="0" applyFont="1" applyFill="1" applyBorder="1" applyAlignment="1" applyProtection="1">
      <alignment horizontal="center" vertical="center"/>
    </xf>
    <xf numFmtId="0" fontId="21" fillId="10" borderId="25" xfId="0" applyFont="1" applyFill="1" applyBorder="1" applyAlignment="1">
      <alignment horizontal="center" vertical="center"/>
    </xf>
    <xf numFmtId="0" fontId="11" fillId="9" borderId="47" xfId="0" applyFont="1" applyFill="1" applyBorder="1" applyAlignment="1">
      <alignment horizontal="center" vertical="center" wrapText="1"/>
    </xf>
    <xf numFmtId="0" fontId="11" fillId="9" borderId="48" xfId="0" applyFont="1" applyFill="1" applyBorder="1" applyAlignment="1">
      <alignment horizontal="center" vertical="center" wrapText="1"/>
    </xf>
    <xf numFmtId="0" fontId="11" fillId="9" borderId="49" xfId="0" applyFont="1" applyFill="1" applyBorder="1" applyAlignment="1">
      <alignment horizontal="center"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16" xfId="0" applyFont="1" applyBorder="1" applyAlignment="1">
      <alignment horizontal="left" vertical="center" wrapText="1"/>
    </xf>
    <xf numFmtId="0" fontId="22" fillId="0" borderId="0" xfId="0" applyFont="1" applyBorder="1" applyAlignment="1">
      <alignment horizontal="left" vertical="center" wrapText="1"/>
    </xf>
    <xf numFmtId="0" fontId="22" fillId="0" borderId="17" xfId="0" applyFont="1" applyBorder="1" applyAlignment="1">
      <alignment horizontal="left" vertical="center" wrapText="1"/>
    </xf>
    <xf numFmtId="0" fontId="22" fillId="0" borderId="19" xfId="0" applyFont="1" applyBorder="1" applyAlignment="1">
      <alignment horizontal="left" vertical="center" wrapText="1"/>
    </xf>
    <xf numFmtId="1" fontId="26" fillId="5" borderId="52" xfId="0" applyNumberFormat="1" applyFont="1" applyFill="1" applyBorder="1" applyAlignment="1" applyProtection="1">
      <alignment horizontal="center" vertical="center"/>
      <protection hidden="1"/>
    </xf>
    <xf numFmtId="1" fontId="26" fillId="5" borderId="65" xfId="0" applyNumberFormat="1" applyFont="1" applyFill="1" applyBorder="1" applyAlignment="1" applyProtection="1">
      <alignment horizontal="center" vertical="center"/>
      <protection hidden="1"/>
    </xf>
    <xf numFmtId="1" fontId="26" fillId="5" borderId="26" xfId="0" applyNumberFormat="1" applyFont="1" applyFill="1" applyBorder="1" applyAlignment="1" applyProtection="1">
      <alignment horizontal="center" vertical="center"/>
      <protection hidden="1"/>
    </xf>
    <xf numFmtId="0" fontId="26" fillId="0" borderId="52" xfId="0" applyFont="1" applyBorder="1" applyAlignment="1" applyProtection="1">
      <alignment horizontal="center" vertical="center" wrapText="1"/>
      <protection hidden="1"/>
    </xf>
    <xf numFmtId="0" fontId="26" fillId="0" borderId="65" xfId="0" applyFont="1" applyBorder="1" applyAlignment="1" applyProtection="1">
      <alignment horizontal="center" vertical="center" wrapText="1"/>
      <protection hidden="1"/>
    </xf>
    <xf numFmtId="0" fontId="26" fillId="3" borderId="52" xfId="0" applyFont="1" applyFill="1" applyBorder="1" applyAlignment="1" applyProtection="1">
      <alignment horizontal="center" vertical="center"/>
      <protection locked="0"/>
    </xf>
    <xf numFmtId="0" fontId="26" fillId="3" borderId="65" xfId="0" applyFont="1" applyFill="1" applyBorder="1" applyAlignment="1" applyProtection="1">
      <alignment horizontal="center" vertical="center"/>
      <protection locked="0"/>
    </xf>
    <xf numFmtId="0" fontId="26" fillId="3" borderId="26" xfId="0" applyFont="1" applyFill="1" applyBorder="1" applyAlignment="1" applyProtection="1">
      <alignment horizontal="center" vertical="center"/>
      <protection locked="0"/>
    </xf>
    <xf numFmtId="0" fontId="34" fillId="8" borderId="52" xfId="0" applyFont="1" applyFill="1" applyBorder="1" applyAlignment="1" applyProtection="1">
      <alignment horizontal="center" vertical="center"/>
      <protection hidden="1"/>
    </xf>
    <xf numFmtId="0" fontId="34" fillId="8" borderId="65" xfId="0" applyFont="1" applyFill="1" applyBorder="1" applyAlignment="1" applyProtection="1">
      <alignment horizontal="center" vertical="center"/>
      <protection hidden="1"/>
    </xf>
    <xf numFmtId="0" fontId="30" fillId="8" borderId="25" xfId="0" applyFont="1" applyFill="1" applyBorder="1" applyAlignment="1">
      <alignment horizontal="center" vertical="center" wrapText="1"/>
    </xf>
    <xf numFmtId="0" fontId="30" fillId="8" borderId="52" xfId="0" applyFont="1" applyFill="1" applyBorder="1" applyAlignment="1">
      <alignment horizontal="center" vertical="center" wrapText="1"/>
    </xf>
    <xf numFmtId="0" fontId="30" fillId="8" borderId="40" xfId="0" applyFont="1" applyFill="1" applyBorder="1" applyAlignment="1">
      <alignment horizontal="center" vertical="center" wrapText="1"/>
    </xf>
    <xf numFmtId="0" fontId="30" fillId="8" borderId="41" xfId="0" applyFont="1" applyFill="1" applyBorder="1" applyAlignment="1">
      <alignment horizontal="center" vertical="center" wrapText="1"/>
    </xf>
    <xf numFmtId="0" fontId="30" fillId="8" borderId="42" xfId="0" applyFont="1" applyFill="1" applyBorder="1" applyAlignment="1">
      <alignment horizontal="center" vertical="center" wrapText="1"/>
    </xf>
    <xf numFmtId="0" fontId="30" fillId="8" borderId="43" xfId="0" applyFont="1" applyFill="1" applyBorder="1" applyAlignment="1">
      <alignment horizontal="center" vertical="center" wrapText="1"/>
    </xf>
    <xf numFmtId="0" fontId="30" fillId="8" borderId="27" xfId="0" applyFont="1" applyFill="1" applyBorder="1" applyAlignment="1">
      <alignment horizontal="center" vertical="center" wrapText="1"/>
    </xf>
    <xf numFmtId="0" fontId="30" fillId="8" borderId="44" xfId="0" applyFont="1" applyFill="1" applyBorder="1" applyAlignment="1">
      <alignment horizontal="center" vertical="center" wrapText="1"/>
    </xf>
    <xf numFmtId="0" fontId="30" fillId="8" borderId="45" xfId="0" applyFont="1" applyFill="1" applyBorder="1" applyAlignment="1">
      <alignment horizontal="center" vertical="center" wrapText="1"/>
    </xf>
    <xf numFmtId="0" fontId="30" fillId="8" borderId="46" xfId="0" applyFont="1" applyFill="1" applyBorder="1" applyAlignment="1">
      <alignment horizontal="center" vertical="center" wrapText="1"/>
    </xf>
    <xf numFmtId="0" fontId="34" fillId="8" borderId="26" xfId="0" applyFont="1" applyFill="1" applyBorder="1" applyAlignment="1">
      <alignment horizontal="center" vertical="center" wrapText="1"/>
    </xf>
    <xf numFmtId="0" fontId="30" fillId="8" borderId="26" xfId="0" applyFont="1" applyFill="1" applyBorder="1" applyAlignment="1">
      <alignment horizontal="center" vertical="center" wrapText="1"/>
    </xf>
    <xf numFmtId="0" fontId="30" fillId="8" borderId="25" xfId="0" applyFont="1" applyFill="1" applyBorder="1" applyAlignment="1">
      <alignment horizontal="center" vertical="center"/>
    </xf>
    <xf numFmtId="0" fontId="30" fillId="8" borderId="47" xfId="0" applyFont="1" applyFill="1" applyBorder="1" applyAlignment="1">
      <alignment horizontal="center" vertical="center" wrapText="1"/>
    </xf>
    <xf numFmtId="0" fontId="30" fillId="8" borderId="49" xfId="0" applyFont="1" applyFill="1" applyBorder="1" applyAlignment="1">
      <alignment horizontal="center" vertical="center" wrapText="1"/>
    </xf>
    <xf numFmtId="0" fontId="30" fillId="8" borderId="47" xfId="0" applyFont="1" applyFill="1" applyBorder="1" applyAlignment="1">
      <alignment horizontal="center" vertical="center"/>
    </xf>
    <xf numFmtId="0" fontId="30" fillId="8" borderId="49" xfId="0" applyFont="1" applyFill="1" applyBorder="1" applyAlignment="1">
      <alignment horizontal="center" vertical="center"/>
    </xf>
    <xf numFmtId="0" fontId="30" fillId="8" borderId="48" xfId="0" applyFont="1" applyFill="1" applyBorder="1" applyAlignment="1">
      <alignment horizontal="center" vertical="center" wrapText="1"/>
    </xf>
    <xf numFmtId="0" fontId="28" fillId="10" borderId="47" xfId="0" applyFont="1" applyFill="1" applyBorder="1" applyAlignment="1">
      <alignment horizontal="center" vertical="center" wrapText="1"/>
    </xf>
    <xf numFmtId="0" fontId="28" fillId="10" borderId="49" xfId="0" applyFont="1" applyFill="1" applyBorder="1" applyAlignment="1">
      <alignment horizontal="center" vertical="center" wrapText="1"/>
    </xf>
    <xf numFmtId="0" fontId="28" fillId="9" borderId="0" xfId="0" applyFont="1" applyFill="1" applyBorder="1" applyAlignment="1">
      <alignment horizontal="center"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0" borderId="17" xfId="0" applyFont="1" applyBorder="1" applyAlignment="1">
      <alignment horizontal="left" vertical="center" wrapText="1"/>
    </xf>
    <xf numFmtId="0" fontId="26" fillId="0" borderId="19" xfId="0" applyFont="1" applyBorder="1" applyAlignment="1">
      <alignment horizontal="left" vertical="center" wrapText="1"/>
    </xf>
    <xf numFmtId="0" fontId="28" fillId="10" borderId="47" xfId="0" applyFont="1" applyFill="1" applyBorder="1" applyAlignment="1">
      <alignment horizontal="center" vertical="center"/>
    </xf>
    <xf numFmtId="0" fontId="28" fillId="10" borderId="48" xfId="0" applyFont="1" applyFill="1" applyBorder="1" applyAlignment="1">
      <alignment horizontal="center" vertical="center"/>
    </xf>
    <xf numFmtId="0" fontId="28" fillId="10" borderId="49" xfId="0" applyFont="1" applyFill="1" applyBorder="1" applyAlignment="1">
      <alignment horizontal="center" vertical="center"/>
    </xf>
    <xf numFmtId="0" fontId="30" fillId="12" borderId="54" xfId="0" applyFont="1" applyFill="1" applyBorder="1" applyAlignment="1">
      <alignment horizontal="center" vertical="center" wrapText="1"/>
    </xf>
    <xf numFmtId="0" fontId="30" fillId="12" borderId="55" xfId="0" applyFont="1" applyFill="1" applyBorder="1" applyAlignment="1">
      <alignment horizontal="center" vertical="center" wrapText="1"/>
    </xf>
    <xf numFmtId="0" fontId="30" fillId="11" borderId="54" xfId="0" applyFont="1" applyFill="1" applyBorder="1" applyAlignment="1">
      <alignment horizontal="center" vertical="center"/>
    </xf>
    <xf numFmtId="0" fontId="30" fillId="11" borderId="55" xfId="0" applyFont="1" applyFill="1" applyBorder="1" applyAlignment="1">
      <alignment horizontal="center" vertical="center"/>
    </xf>
    <xf numFmtId="0" fontId="30" fillId="8" borderId="54" xfId="0" applyFont="1" applyFill="1" applyBorder="1" applyAlignment="1">
      <alignment horizontal="center" vertical="center" wrapText="1"/>
    </xf>
    <xf numFmtId="0" fontId="30" fillId="8" borderId="55" xfId="0" applyFont="1" applyFill="1" applyBorder="1" applyAlignment="1">
      <alignment horizontal="center" vertical="center" wrapText="1"/>
    </xf>
    <xf numFmtId="0" fontId="30" fillId="8" borderId="54" xfId="0" applyFont="1" applyFill="1" applyBorder="1" applyAlignment="1">
      <alignment horizontal="center" vertical="center"/>
    </xf>
    <xf numFmtId="0" fontId="30" fillId="8" borderId="55" xfId="0" applyFont="1" applyFill="1" applyBorder="1" applyAlignment="1">
      <alignment horizontal="center" vertical="center"/>
    </xf>
    <xf numFmtId="0" fontId="34" fillId="12" borderId="54" xfId="0" applyFont="1" applyFill="1" applyBorder="1" applyAlignment="1">
      <alignment horizontal="center" vertical="center" wrapText="1"/>
    </xf>
    <xf numFmtId="0" fontId="34" fillId="12" borderId="55" xfId="0" applyFont="1" applyFill="1" applyBorder="1" applyAlignment="1">
      <alignment horizontal="center" vertical="center" wrapText="1"/>
    </xf>
    <xf numFmtId="0" fontId="26" fillId="8" borderId="22" xfId="0" applyFont="1" applyFill="1" applyBorder="1" applyAlignment="1">
      <alignment horizontal="center" vertical="center" wrapText="1"/>
    </xf>
    <xf numFmtId="0" fontId="26" fillId="8" borderId="23" xfId="0" applyFont="1" applyFill="1" applyBorder="1" applyAlignment="1">
      <alignment horizontal="center" vertical="center" wrapText="1"/>
    </xf>
    <xf numFmtId="0" fontId="26" fillId="8" borderId="24" xfId="0" applyFont="1" applyFill="1" applyBorder="1" applyAlignment="1">
      <alignment horizontal="center" vertical="center" wrapText="1"/>
    </xf>
    <xf numFmtId="0" fontId="33" fillId="0" borderId="40" xfId="0" applyFont="1" applyFill="1" applyBorder="1" applyAlignment="1">
      <alignment horizontal="left" vertical="center"/>
    </xf>
    <xf numFmtId="0" fontId="31" fillId="0" borderId="41" xfId="0" applyFont="1" applyFill="1" applyBorder="1" applyAlignment="1">
      <alignment horizontal="left" vertical="center"/>
    </xf>
    <xf numFmtId="0" fontId="31" fillId="0" borderId="27" xfId="0" applyFont="1" applyFill="1" applyBorder="1" applyAlignment="1">
      <alignment horizontal="left" vertical="center"/>
    </xf>
    <xf numFmtId="0" fontId="31" fillId="0" borderId="44" xfId="0" applyFont="1" applyFill="1" applyBorder="1" applyAlignment="1">
      <alignment horizontal="left" vertical="center"/>
    </xf>
    <xf numFmtId="0" fontId="33" fillId="8" borderId="28" xfId="0" applyFont="1" applyFill="1" applyBorder="1" applyAlignment="1">
      <alignment horizontal="center" vertical="center" wrapText="1"/>
    </xf>
    <xf numFmtId="0" fontId="33" fillId="8" borderId="29" xfId="0" applyFont="1" applyFill="1" applyBorder="1" applyAlignment="1">
      <alignment horizontal="center" vertical="center" wrapText="1"/>
    </xf>
    <xf numFmtId="0" fontId="33" fillId="8" borderId="30" xfId="0" applyFont="1" applyFill="1" applyBorder="1" applyAlignment="1">
      <alignment horizontal="center" vertical="center" wrapText="1"/>
    </xf>
    <xf numFmtId="0" fontId="31" fillId="0" borderId="40" xfId="0" applyFont="1" applyFill="1" applyBorder="1" applyAlignment="1">
      <alignment horizontal="center"/>
    </xf>
    <xf numFmtId="0" fontId="31" fillId="0" borderId="41" xfId="0" applyFont="1" applyFill="1" applyBorder="1" applyAlignment="1">
      <alignment horizontal="center"/>
    </xf>
    <xf numFmtId="0" fontId="31" fillId="0" borderId="42" xfId="0" applyFont="1" applyFill="1" applyBorder="1" applyAlignment="1">
      <alignment horizontal="center"/>
    </xf>
    <xf numFmtId="0" fontId="31" fillId="0" borderId="43" xfId="0" applyFont="1" applyFill="1" applyBorder="1" applyAlignment="1">
      <alignment horizontal="center"/>
    </xf>
    <xf numFmtId="0" fontId="31" fillId="0" borderId="27" xfId="0" applyFont="1" applyFill="1" applyBorder="1" applyAlignment="1">
      <alignment horizontal="center"/>
    </xf>
    <xf numFmtId="0" fontId="31" fillId="0" borderId="44" xfId="0" applyFont="1" applyFill="1" applyBorder="1" applyAlignment="1">
      <alignment horizontal="center"/>
    </xf>
    <xf numFmtId="0" fontId="31" fillId="0" borderId="0" xfId="0" applyFont="1" applyAlignment="1"/>
    <xf numFmtId="0" fontId="33" fillId="8" borderId="31" xfId="0" applyFont="1" applyFill="1" applyBorder="1" applyAlignment="1">
      <alignment horizontal="center" vertical="center" wrapText="1"/>
    </xf>
    <xf numFmtId="0" fontId="33" fillId="8" borderId="32" xfId="0" applyFont="1" applyFill="1" applyBorder="1" applyAlignment="1">
      <alignment horizontal="center" vertical="center" wrapText="1"/>
    </xf>
    <xf numFmtId="0" fontId="33" fillId="8" borderId="33" xfId="0" applyFont="1" applyFill="1" applyBorder="1" applyAlignment="1">
      <alignment horizontal="center" vertical="center" wrapText="1"/>
    </xf>
    <xf numFmtId="0" fontId="33" fillId="8" borderId="26" xfId="0" applyFont="1" applyFill="1" applyBorder="1" applyAlignment="1">
      <alignment horizontal="center" vertical="center" wrapText="1"/>
    </xf>
    <xf numFmtId="0" fontId="33" fillId="8" borderId="25" xfId="0" applyFont="1" applyFill="1" applyBorder="1" applyAlignment="1">
      <alignment horizontal="center" vertical="center" wrapText="1"/>
    </xf>
    <xf numFmtId="0" fontId="33" fillId="8" borderId="27" xfId="0" applyFont="1" applyFill="1" applyBorder="1" applyAlignment="1">
      <alignment horizontal="center" vertical="center" wrapText="1"/>
    </xf>
    <xf numFmtId="0" fontId="33" fillId="8" borderId="52" xfId="0" applyFont="1" applyFill="1" applyBorder="1" applyAlignment="1">
      <alignment horizontal="center" vertical="center" wrapText="1"/>
    </xf>
    <xf numFmtId="0" fontId="40" fillId="0" borderId="45" xfId="0" applyFont="1" applyFill="1" applyBorder="1" applyAlignment="1">
      <alignment horizontal="center" vertical="center"/>
    </xf>
    <xf numFmtId="0" fontId="40" fillId="0" borderId="41"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43" xfId="0" applyFont="1" applyFill="1" applyBorder="1" applyAlignment="1">
      <alignment horizontal="center" vertical="center"/>
    </xf>
    <xf numFmtId="0" fontId="40" fillId="0" borderId="46" xfId="0" applyFont="1" applyFill="1" applyBorder="1" applyAlignment="1">
      <alignment horizontal="center" vertical="center"/>
    </xf>
    <xf numFmtId="0" fontId="40" fillId="0" borderId="44" xfId="0" applyFont="1" applyFill="1" applyBorder="1" applyAlignment="1">
      <alignment horizontal="center" vertical="center"/>
    </xf>
    <xf numFmtId="0" fontId="33" fillId="8" borderId="34" xfId="0" applyFont="1" applyFill="1" applyBorder="1" applyAlignment="1">
      <alignment horizontal="center" vertical="center" wrapText="1"/>
    </xf>
    <xf numFmtId="0" fontId="33" fillId="8" borderId="35" xfId="0" applyFont="1" applyFill="1" applyBorder="1" applyAlignment="1">
      <alignment horizontal="center" vertical="center" wrapText="1"/>
    </xf>
    <xf numFmtId="0" fontId="33" fillId="8" borderId="36" xfId="0" applyFont="1" applyFill="1" applyBorder="1" applyAlignment="1">
      <alignment horizontal="center" vertical="center" wrapText="1"/>
    </xf>
    <xf numFmtId="0" fontId="33" fillId="8" borderId="37" xfId="0" applyFont="1" applyFill="1" applyBorder="1" applyAlignment="1">
      <alignment horizontal="center" vertical="center" wrapText="1"/>
    </xf>
    <xf numFmtId="0" fontId="33" fillId="8" borderId="38" xfId="0" applyFont="1" applyFill="1" applyBorder="1" applyAlignment="1">
      <alignment horizontal="center" vertical="center" wrapText="1"/>
    </xf>
    <xf numFmtId="0" fontId="33" fillId="8" borderId="39" xfId="0" applyFont="1" applyFill="1" applyBorder="1" applyAlignment="1">
      <alignment horizontal="center" vertical="center" wrapText="1"/>
    </xf>
    <xf numFmtId="0" fontId="32" fillId="10" borderId="0" xfId="0" applyFont="1" applyFill="1" applyBorder="1" applyAlignment="1">
      <alignment horizontal="center" vertical="center" wrapText="1"/>
    </xf>
    <xf numFmtId="0" fontId="33" fillId="0" borderId="0" xfId="0" applyFont="1" applyBorder="1" applyAlignment="1">
      <alignment horizontal="center" vertical="center" wrapText="1"/>
    </xf>
    <xf numFmtId="0" fontId="31" fillId="0" borderId="25" xfId="0" applyFont="1" applyFill="1" applyBorder="1" applyAlignment="1">
      <alignment horizontal="left" vertical="center" wrapText="1"/>
    </xf>
    <xf numFmtId="0" fontId="33" fillId="8" borderId="59" xfId="0" applyFont="1" applyFill="1" applyBorder="1" applyAlignment="1">
      <alignment horizontal="center" vertical="center" wrapText="1"/>
    </xf>
    <xf numFmtId="0" fontId="33" fillId="8" borderId="60" xfId="0" applyFont="1" applyFill="1" applyBorder="1" applyAlignment="1">
      <alignment horizontal="center" vertical="center" wrapText="1"/>
    </xf>
    <xf numFmtId="0" fontId="33" fillId="8" borderId="61" xfId="0" applyFont="1" applyFill="1" applyBorder="1" applyAlignment="1">
      <alignment horizontal="center" vertical="center" wrapText="1"/>
    </xf>
    <xf numFmtId="0" fontId="33" fillId="8" borderId="62" xfId="0" applyFont="1" applyFill="1" applyBorder="1" applyAlignment="1">
      <alignment horizontal="center" vertical="center" wrapText="1"/>
    </xf>
    <xf numFmtId="0" fontId="33" fillId="8" borderId="63" xfId="0" applyFont="1" applyFill="1" applyBorder="1" applyAlignment="1">
      <alignment horizontal="center" vertical="center" wrapText="1"/>
    </xf>
    <xf numFmtId="0" fontId="33" fillId="8" borderId="64" xfId="0" applyFont="1" applyFill="1" applyBorder="1" applyAlignment="1">
      <alignment horizontal="center" vertical="center" wrapText="1"/>
    </xf>
  </cellXfs>
  <cellStyles count="1">
    <cellStyle name="Normal" xfId="0" builtinId="0"/>
  </cellStyles>
  <dxfs count="43">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numFmt numFmtId="1" formatCode="0"/>
    </dxf>
    <dxf>
      <numFmt numFmtId="164" formatCode="#,##0;[Red]#,##0"/>
    </dxf>
    <dxf>
      <font>
        <color theme="0"/>
      </font>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Medium9"/>
  <colors>
    <mruColors>
      <color rgb="FFE0E0E0"/>
      <color rgb="FFFF9933"/>
      <color rgb="FFCE6208"/>
      <color rgb="FFFFCC00"/>
      <color rgb="FFDEEA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57151</xdr:colOff>
      <xdr:row>3</xdr:row>
      <xdr:rowOff>270065</xdr:rowOff>
    </xdr:from>
    <xdr:to>
      <xdr:col>6</xdr:col>
      <xdr:colOff>137669</xdr:colOff>
      <xdr:row>17</xdr:row>
      <xdr:rowOff>239254</xdr:rowOff>
    </xdr:to>
    <xdr:pic>
      <xdr:nvPicPr>
        <xdr:cNvPr id="4" name="3 Imagen">
          <a:extLst>
            <a:ext uri="{FF2B5EF4-FFF2-40B4-BE49-F238E27FC236}">
              <a16:creationId xmlns:a16="http://schemas.microsoft.com/office/drawing/2014/main" xmlns="" id="{00000000-0008-0000-0400-000004000000}"/>
            </a:ext>
          </a:extLst>
        </xdr:cNvPr>
        <xdr:cNvPicPr>
          <a:picLocks noChangeAspect="1"/>
        </xdr:cNvPicPr>
      </xdr:nvPicPr>
      <xdr:blipFill>
        <a:blip xmlns:r="http://schemas.openxmlformats.org/officeDocument/2006/relationships" r:embed="rId1" cstate="print"/>
        <a:stretch>
          <a:fillRect/>
        </a:stretch>
      </xdr:blipFill>
      <xdr:spPr>
        <a:xfrm>
          <a:off x="57151" y="1944878"/>
          <a:ext cx="11574018" cy="77955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137582</xdr:colOff>
      <xdr:row>7</xdr:row>
      <xdr:rowOff>264584</xdr:rowOff>
    </xdr:from>
    <xdr:to>
      <xdr:col>6</xdr:col>
      <xdr:colOff>2163144</xdr:colOff>
      <xdr:row>11</xdr:row>
      <xdr:rowOff>495113</xdr:rowOff>
    </xdr:to>
    <xdr:pic>
      <xdr:nvPicPr>
        <xdr:cNvPr id="2" name="1 Imagen">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455082" y="2381251"/>
          <a:ext cx="5316978" cy="4134534"/>
        </a:xfrm>
        <a:prstGeom prst="rect">
          <a:avLst/>
        </a:prstGeom>
      </xdr:spPr>
    </xdr:pic>
    <xdr:clientData/>
  </xdr:twoCellAnchor>
  <xdr:twoCellAnchor editAs="oneCell">
    <xdr:from>
      <xdr:col>1</xdr:col>
      <xdr:colOff>264584</xdr:colOff>
      <xdr:row>5</xdr:row>
      <xdr:rowOff>116416</xdr:rowOff>
    </xdr:from>
    <xdr:to>
      <xdr:col>3</xdr:col>
      <xdr:colOff>404286</xdr:colOff>
      <xdr:row>7</xdr:row>
      <xdr:rowOff>673599</xdr:rowOff>
    </xdr:to>
    <xdr:pic>
      <xdr:nvPicPr>
        <xdr:cNvPr id="7" name="6 Imagen">
          <a:extLst>
            <a:ext uri="{FF2B5EF4-FFF2-40B4-BE49-F238E27FC236}">
              <a16:creationId xmlns:a16="http://schemas.microsoft.com/office/drawing/2014/main" xmlns=""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582084" y="1555749"/>
          <a:ext cx="1164168" cy="104775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590551</xdr:colOff>
      <xdr:row>0</xdr:row>
      <xdr:rowOff>104775</xdr:rowOff>
    </xdr:from>
    <xdr:to>
      <xdr:col>3</xdr:col>
      <xdr:colOff>733426</xdr:colOff>
      <xdr:row>4</xdr:row>
      <xdr:rowOff>123901</xdr:rowOff>
    </xdr:to>
    <xdr:pic>
      <xdr:nvPicPr>
        <xdr:cNvPr id="4" name="Imagen 3">
          <a:extLst>
            <a:ext uri="{FF2B5EF4-FFF2-40B4-BE49-F238E27FC236}">
              <a16:creationId xmlns:a16="http://schemas.microsoft.com/office/drawing/2014/main" xmlns="" id="{D99B982D-5A41-4660-807D-B5713BCA8F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800101" y="104775"/>
          <a:ext cx="1524000" cy="8478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RIESGOS%202020%20INFORME\Formato%20Matriz%20Riesgos%20IDIGER%20OBSERVACIONES%20OCI.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Hoja3"/>
      <sheetName val="1. CONTEXTO"/>
      <sheetName val="2.IDENTIFICACIÓN"/>
      <sheetName val="3. PROBABILIDAD"/>
      <sheetName val="4. IMPACTO GESTIÓN Y E"/>
      <sheetName val="4.1 IMPACTO CORRUPCIÓN"/>
      <sheetName val="5. ZONA RIESGO INHERENTE "/>
      <sheetName val="6. EVALUACIÓN"/>
      <sheetName val="7. ZONA RIESGO RESIDUAL"/>
      <sheetName val="8. MAPA DE RIESGO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6:M48"/>
  <sheetViews>
    <sheetView topLeftCell="C1" workbookViewId="0">
      <selection activeCell="L8" sqref="L8"/>
    </sheetView>
  </sheetViews>
  <sheetFormatPr baseColWidth="10" defaultRowHeight="14.4"/>
  <cols>
    <col min="1" max="1" width="68.5546875" bestFit="1" customWidth="1"/>
    <col min="2" max="2" width="24.88671875" bestFit="1" customWidth="1"/>
    <col min="3" max="3" width="13" customWidth="1"/>
    <col min="4" max="4" width="15" customWidth="1"/>
    <col min="5" max="5" width="12.33203125" customWidth="1"/>
    <col min="6" max="6" width="23.33203125" customWidth="1"/>
    <col min="7" max="9" width="20.44140625" customWidth="1"/>
    <col min="11" max="11" width="16.33203125" customWidth="1"/>
    <col min="12" max="12" width="15.109375" customWidth="1"/>
  </cols>
  <sheetData>
    <row r="6" spans="1:13">
      <c r="A6" s="2" t="s">
        <v>89</v>
      </c>
      <c r="B6" s="2" t="s">
        <v>88</v>
      </c>
      <c r="C6" s="2" t="s">
        <v>10</v>
      </c>
      <c r="D6" s="2" t="s">
        <v>11</v>
      </c>
      <c r="E6" s="2" t="s">
        <v>122</v>
      </c>
      <c r="F6" s="2" t="s">
        <v>153</v>
      </c>
      <c r="G6" s="2" t="s">
        <v>154</v>
      </c>
      <c r="H6" s="2" t="s">
        <v>131</v>
      </c>
      <c r="I6" s="2" t="s">
        <v>144</v>
      </c>
      <c r="J6" s="2" t="s">
        <v>145</v>
      </c>
      <c r="K6" s="2" t="s">
        <v>147</v>
      </c>
      <c r="L6" s="2" t="s">
        <v>150</v>
      </c>
      <c r="M6" s="2"/>
    </row>
    <row r="7" spans="1:13">
      <c r="A7" s="108" t="s">
        <v>276</v>
      </c>
      <c r="B7" s="1" t="s">
        <v>90</v>
      </c>
      <c r="C7" s="1" t="s">
        <v>198</v>
      </c>
      <c r="D7" s="1" t="s">
        <v>74</v>
      </c>
      <c r="E7" s="2" t="s">
        <v>61</v>
      </c>
      <c r="F7" s="1" t="s">
        <v>156</v>
      </c>
      <c r="G7" s="1" t="s">
        <v>156</v>
      </c>
      <c r="H7" s="1" t="s">
        <v>127</v>
      </c>
      <c r="I7" s="1">
        <v>15</v>
      </c>
      <c r="J7" s="1">
        <v>15</v>
      </c>
      <c r="K7" s="1">
        <v>10</v>
      </c>
      <c r="L7" s="2" t="s">
        <v>152</v>
      </c>
      <c r="M7" s="2"/>
    </row>
    <row r="8" spans="1:13">
      <c r="A8" s="108" t="s">
        <v>80</v>
      </c>
      <c r="B8" s="1" t="s">
        <v>91</v>
      </c>
      <c r="C8" s="1" t="s">
        <v>199</v>
      </c>
      <c r="D8" s="1" t="s">
        <v>66</v>
      </c>
      <c r="E8" s="2" t="s">
        <v>123</v>
      </c>
      <c r="F8" s="1" t="s">
        <v>124</v>
      </c>
      <c r="G8" s="1" t="s">
        <v>155</v>
      </c>
      <c r="H8" s="1" t="s">
        <v>128</v>
      </c>
      <c r="I8" s="1">
        <v>0</v>
      </c>
      <c r="J8" s="1">
        <v>10</v>
      </c>
      <c r="K8" s="1">
        <v>5</v>
      </c>
      <c r="L8" s="2" t="s">
        <v>151</v>
      </c>
      <c r="M8" s="2"/>
    </row>
    <row r="9" spans="1:13">
      <c r="A9" s="108" t="s">
        <v>277</v>
      </c>
      <c r="B9" s="1" t="s">
        <v>93</v>
      </c>
      <c r="C9" s="1" t="s">
        <v>200</v>
      </c>
      <c r="D9" s="1" t="s">
        <v>67</v>
      </c>
      <c r="E9" s="2"/>
      <c r="F9" s="1"/>
      <c r="G9" s="1" t="s">
        <v>124</v>
      </c>
      <c r="H9" s="1" t="s">
        <v>129</v>
      </c>
      <c r="I9" s="1"/>
      <c r="J9" s="1">
        <v>0</v>
      </c>
      <c r="K9" s="1">
        <v>0</v>
      </c>
      <c r="L9" s="2" t="s">
        <v>287</v>
      </c>
      <c r="M9" s="2"/>
    </row>
    <row r="10" spans="1:13" ht="16.5" customHeight="1">
      <c r="A10" s="108" t="s">
        <v>278</v>
      </c>
      <c r="B10" s="1"/>
      <c r="C10" s="1" t="s">
        <v>201</v>
      </c>
      <c r="D10" s="1" t="s">
        <v>68</v>
      </c>
      <c r="E10" s="2"/>
      <c r="F10" s="2"/>
      <c r="G10" s="2"/>
      <c r="H10" s="1" t="s">
        <v>130</v>
      </c>
      <c r="I10" s="1"/>
      <c r="J10" s="2"/>
      <c r="K10" s="2"/>
      <c r="L10" s="2"/>
      <c r="M10" s="2"/>
    </row>
    <row r="11" spans="1:13">
      <c r="A11" s="108" t="s">
        <v>83</v>
      </c>
      <c r="B11" s="1"/>
      <c r="C11" s="1" t="s">
        <v>202</v>
      </c>
      <c r="D11" s="1" t="s">
        <v>69</v>
      </c>
      <c r="E11" s="2"/>
      <c r="F11" s="2"/>
      <c r="G11" s="2"/>
      <c r="H11" s="2"/>
      <c r="I11" s="2"/>
      <c r="J11" s="2"/>
      <c r="K11" s="2"/>
      <c r="L11" s="2"/>
      <c r="M11" s="2"/>
    </row>
    <row r="12" spans="1:13">
      <c r="A12" s="108" t="s">
        <v>85</v>
      </c>
      <c r="B12" s="2"/>
      <c r="C12" s="2"/>
      <c r="D12" s="2"/>
      <c r="E12" s="2"/>
      <c r="F12" s="2"/>
      <c r="G12" s="2"/>
      <c r="H12" s="2"/>
      <c r="I12" s="2"/>
      <c r="J12" s="2"/>
      <c r="K12" s="2"/>
      <c r="L12" s="2"/>
      <c r="M12" s="2"/>
    </row>
    <row r="13" spans="1:13">
      <c r="A13" s="108" t="s">
        <v>279</v>
      </c>
      <c r="B13" s="2"/>
      <c r="C13" s="2"/>
      <c r="D13" s="2"/>
      <c r="E13" s="2"/>
      <c r="F13" s="2"/>
      <c r="G13" s="2"/>
      <c r="H13" s="2"/>
      <c r="I13" s="2"/>
      <c r="J13" s="2"/>
      <c r="K13" s="2"/>
      <c r="L13" s="2"/>
      <c r="M13" s="2"/>
    </row>
    <row r="14" spans="1:13">
      <c r="A14" s="108" t="s">
        <v>280</v>
      </c>
      <c r="B14" s="2"/>
      <c r="C14" s="2"/>
      <c r="D14" s="2"/>
      <c r="E14" s="2"/>
      <c r="F14" s="2"/>
      <c r="G14" s="2"/>
      <c r="H14" s="2"/>
      <c r="I14" s="2"/>
      <c r="J14" s="2"/>
      <c r="K14" s="2"/>
      <c r="L14" s="2"/>
      <c r="M14" s="2"/>
    </row>
    <row r="15" spans="1:13">
      <c r="A15" s="108" t="s">
        <v>281</v>
      </c>
      <c r="B15" s="2"/>
      <c r="C15" s="2"/>
      <c r="D15" s="2"/>
      <c r="E15" s="2"/>
      <c r="F15" s="2"/>
      <c r="G15" s="2"/>
      <c r="H15" s="2"/>
      <c r="I15" s="2"/>
      <c r="J15" s="2"/>
      <c r="K15" s="2"/>
      <c r="L15" s="2"/>
      <c r="M15" s="2"/>
    </row>
    <row r="16" spans="1:13">
      <c r="A16" s="108" t="s">
        <v>282</v>
      </c>
      <c r="B16" s="2"/>
      <c r="C16" s="2"/>
      <c r="D16" s="2"/>
      <c r="E16" s="2"/>
      <c r="F16" s="2"/>
      <c r="G16" s="2"/>
      <c r="H16" s="2"/>
      <c r="I16" s="2"/>
      <c r="J16" s="2"/>
      <c r="K16" s="2"/>
      <c r="L16" s="2"/>
      <c r="M16" s="2"/>
    </row>
    <row r="17" spans="1:13">
      <c r="A17" s="108" t="s">
        <v>283</v>
      </c>
      <c r="B17" s="2"/>
      <c r="C17" s="2"/>
      <c r="D17" s="2"/>
      <c r="E17" s="2"/>
      <c r="F17" s="2"/>
      <c r="G17" s="2"/>
      <c r="H17" s="2"/>
      <c r="I17" s="2"/>
      <c r="J17" s="2"/>
      <c r="K17" s="2"/>
      <c r="L17" s="2"/>
      <c r="M17" s="2"/>
    </row>
    <row r="18" spans="1:13">
      <c r="A18" s="108" t="s">
        <v>284</v>
      </c>
      <c r="B18" s="2"/>
      <c r="C18" s="2"/>
      <c r="D18" s="2"/>
      <c r="E18" s="2"/>
      <c r="F18" s="2"/>
      <c r="G18" s="2"/>
      <c r="H18" s="2"/>
      <c r="I18" s="2"/>
      <c r="J18" s="2"/>
      <c r="K18" s="2"/>
      <c r="L18" s="2"/>
      <c r="M18" s="2"/>
    </row>
    <row r="19" spans="1:13">
      <c r="A19" s="108" t="s">
        <v>285</v>
      </c>
      <c r="B19" s="2"/>
      <c r="C19" s="2"/>
      <c r="D19" s="2"/>
      <c r="E19" s="2"/>
      <c r="F19" s="2"/>
      <c r="G19" s="2"/>
      <c r="H19" s="2"/>
      <c r="I19" s="2"/>
      <c r="J19" s="2"/>
      <c r="K19" s="2"/>
      <c r="L19" s="2"/>
      <c r="M19" s="2"/>
    </row>
    <row r="20" spans="1:13">
      <c r="A20" s="108" t="s">
        <v>286</v>
      </c>
      <c r="B20" s="2"/>
      <c r="C20" s="2"/>
      <c r="D20" s="2"/>
      <c r="E20" s="2"/>
      <c r="F20" s="2"/>
      <c r="G20" s="2"/>
      <c r="H20" s="2"/>
      <c r="I20" s="2"/>
      <c r="J20" s="2"/>
      <c r="K20" s="2"/>
      <c r="L20" s="2"/>
      <c r="M20" s="2"/>
    </row>
    <row r="21" spans="1:13">
      <c r="A21" s="108" t="s">
        <v>82</v>
      </c>
      <c r="B21" s="2"/>
      <c r="C21" s="2"/>
      <c r="D21" s="2"/>
      <c r="E21" s="2"/>
      <c r="F21" s="2"/>
      <c r="G21" s="2"/>
      <c r="H21" s="2"/>
      <c r="I21" s="2"/>
      <c r="J21" s="2"/>
      <c r="K21" s="2"/>
      <c r="L21" s="2"/>
      <c r="M21" s="2"/>
    </row>
    <row r="22" spans="1:13">
      <c r="A22" s="108" t="s">
        <v>81</v>
      </c>
      <c r="B22" s="2"/>
      <c r="C22" s="2"/>
      <c r="D22" s="2"/>
      <c r="E22" s="2"/>
      <c r="F22" s="2"/>
      <c r="G22" s="2"/>
      <c r="H22" s="2"/>
      <c r="I22" s="2"/>
      <c r="J22" s="2"/>
      <c r="K22" s="2"/>
      <c r="L22" s="2"/>
      <c r="M22" s="2"/>
    </row>
    <row r="23" spans="1:13">
      <c r="A23" s="108" t="s">
        <v>84</v>
      </c>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row r="27" spans="1:13">
      <c r="A27" s="2"/>
      <c r="B27" s="2"/>
      <c r="C27" s="2"/>
      <c r="D27" s="2"/>
      <c r="E27" s="2"/>
      <c r="F27" s="2"/>
      <c r="G27" s="2"/>
      <c r="H27" s="2"/>
      <c r="I27" s="2"/>
      <c r="J27" s="2"/>
      <c r="K27" s="2"/>
      <c r="L27" s="2"/>
      <c r="M27" s="2"/>
    </row>
    <row r="28" spans="1:13">
      <c r="A28" s="2"/>
      <c r="B28" s="2"/>
      <c r="C28" s="2"/>
      <c r="D28" s="2"/>
      <c r="E28" s="2"/>
      <c r="F28" s="2"/>
      <c r="G28" s="2"/>
      <c r="H28" s="2"/>
      <c r="I28" s="2"/>
      <c r="J28" s="2"/>
      <c r="K28" s="2"/>
      <c r="L28" s="2"/>
      <c r="M28" s="2"/>
    </row>
    <row r="29" spans="1:13">
      <c r="A29" s="2"/>
      <c r="B29" s="2"/>
      <c r="C29" s="2"/>
      <c r="D29" s="2"/>
      <c r="E29" s="2"/>
      <c r="F29" s="2"/>
      <c r="G29" s="2"/>
      <c r="H29" s="2"/>
      <c r="I29" s="2"/>
      <c r="J29" s="2"/>
      <c r="K29" s="2"/>
      <c r="L29" s="2"/>
      <c r="M29" s="2"/>
    </row>
    <row r="30" spans="1:13">
      <c r="A30" s="2"/>
      <c r="B30" s="2"/>
      <c r="C30" s="2"/>
      <c r="D30" s="2"/>
      <c r="E30" s="2"/>
      <c r="F30" s="2"/>
      <c r="G30" s="2"/>
      <c r="H30" s="2"/>
      <c r="I30" s="2"/>
      <c r="J30" s="2"/>
      <c r="K30" s="2"/>
      <c r="L30" s="2"/>
      <c r="M30" s="2"/>
    </row>
    <row r="31" spans="1:13">
      <c r="A31" s="2"/>
      <c r="B31" s="2"/>
      <c r="C31" s="2"/>
      <c r="D31" s="2"/>
      <c r="E31" s="2"/>
      <c r="F31" s="2"/>
      <c r="G31" s="2"/>
      <c r="H31" s="2"/>
      <c r="I31" s="2"/>
      <c r="J31" s="2"/>
      <c r="K31" s="2"/>
      <c r="L31" s="2"/>
      <c r="M31" s="2"/>
    </row>
    <row r="32" spans="1:13">
      <c r="A32" s="2"/>
      <c r="B32" s="2"/>
      <c r="C32" s="2"/>
      <c r="D32" s="2"/>
      <c r="E32" s="2"/>
      <c r="F32" s="2"/>
      <c r="G32" s="2"/>
      <c r="H32" s="2"/>
      <c r="I32" s="2"/>
      <c r="J32" s="2"/>
      <c r="K32" s="2"/>
      <c r="L32" s="2"/>
      <c r="M32" s="2"/>
    </row>
    <row r="33" spans="1:13">
      <c r="A33" s="2"/>
      <c r="B33" s="2"/>
      <c r="C33" s="2"/>
      <c r="D33" s="2"/>
      <c r="E33" s="2"/>
      <c r="F33" s="2"/>
      <c r="G33" s="2"/>
      <c r="H33" s="2"/>
      <c r="I33" s="2"/>
      <c r="J33" s="2"/>
      <c r="K33" s="2"/>
      <c r="L33" s="2"/>
      <c r="M33" s="2"/>
    </row>
    <row r="34" spans="1:13">
      <c r="A34" s="2"/>
      <c r="B34" s="2"/>
      <c r="C34" s="2"/>
      <c r="D34" s="2"/>
      <c r="E34" s="2"/>
      <c r="F34" s="2"/>
      <c r="G34" s="2"/>
      <c r="H34" s="2"/>
      <c r="I34" s="2"/>
      <c r="J34" s="2"/>
      <c r="K34" s="2"/>
      <c r="L34" s="2"/>
      <c r="M34" s="2"/>
    </row>
    <row r="35" spans="1:13">
      <c r="A35" s="2"/>
      <c r="B35" s="2"/>
      <c r="C35" s="2"/>
      <c r="D35" s="2"/>
      <c r="E35" s="2"/>
      <c r="F35" s="2"/>
      <c r="G35" s="2"/>
      <c r="H35" s="2"/>
      <c r="I35" s="2"/>
      <c r="J35" s="2"/>
      <c r="K35" s="2"/>
      <c r="L35" s="2"/>
      <c r="M35" s="2"/>
    </row>
    <row r="36" spans="1:13">
      <c r="A36" s="2"/>
      <c r="B36" s="2"/>
      <c r="C36" s="2"/>
      <c r="D36" s="2"/>
      <c r="E36" s="2"/>
      <c r="F36" s="2"/>
      <c r="G36" s="2"/>
      <c r="H36" s="2"/>
      <c r="I36" s="2"/>
      <c r="J36" s="2"/>
      <c r="K36" s="2"/>
      <c r="L36" s="2"/>
      <c r="M36" s="2"/>
    </row>
    <row r="37" spans="1:13">
      <c r="A37" s="2"/>
      <c r="B37" s="2"/>
      <c r="C37" s="2"/>
      <c r="D37" s="2"/>
      <c r="E37" s="2"/>
      <c r="F37" s="2"/>
      <c r="G37" s="2"/>
      <c r="H37" s="2"/>
      <c r="I37" s="2"/>
      <c r="J37" s="2"/>
      <c r="K37" s="2"/>
      <c r="L37" s="2"/>
      <c r="M37" s="2"/>
    </row>
    <row r="38" spans="1:13">
      <c r="A38" s="2"/>
      <c r="B38" s="2"/>
      <c r="C38" s="2"/>
      <c r="D38" s="2"/>
      <c r="E38" s="2"/>
      <c r="F38" s="2"/>
      <c r="G38" s="2"/>
      <c r="H38" s="2"/>
      <c r="I38" s="2"/>
      <c r="J38" s="2"/>
      <c r="K38" s="2"/>
      <c r="L38" s="2"/>
      <c r="M38" s="2"/>
    </row>
    <row r="39" spans="1:13">
      <c r="A39" s="2"/>
      <c r="B39" s="2"/>
      <c r="C39" s="2"/>
      <c r="D39" s="2"/>
      <c r="E39" s="2"/>
      <c r="F39" s="2"/>
      <c r="G39" s="2"/>
      <c r="H39" s="2"/>
      <c r="I39" s="2"/>
      <c r="J39" s="2"/>
      <c r="K39" s="2"/>
      <c r="L39" s="2"/>
      <c r="M39" s="2"/>
    </row>
    <row r="40" spans="1:13">
      <c r="A40" s="2"/>
      <c r="B40" s="2"/>
      <c r="C40" s="2"/>
      <c r="D40" s="2"/>
      <c r="E40" s="2"/>
      <c r="F40" s="2"/>
      <c r="G40" s="2"/>
      <c r="H40" s="2"/>
      <c r="I40" s="2"/>
      <c r="J40" s="2"/>
      <c r="K40" s="2"/>
      <c r="L40" s="2"/>
      <c r="M40" s="2"/>
    </row>
    <row r="41" spans="1:13">
      <c r="A41" s="2"/>
      <c r="B41" s="2"/>
      <c r="C41" s="2"/>
      <c r="D41" s="2"/>
      <c r="E41" s="2"/>
      <c r="F41" s="2"/>
      <c r="G41" s="2"/>
      <c r="H41" s="2"/>
      <c r="I41" s="2"/>
      <c r="J41" s="2"/>
      <c r="K41" s="2"/>
      <c r="L41" s="2"/>
      <c r="M41" s="2"/>
    </row>
    <row r="42" spans="1:13">
      <c r="A42" s="2"/>
      <c r="B42" s="2"/>
      <c r="C42" s="2"/>
      <c r="D42" s="2"/>
      <c r="E42" s="2"/>
      <c r="F42" s="2"/>
      <c r="G42" s="2"/>
      <c r="H42" s="2"/>
      <c r="I42" s="2"/>
      <c r="J42" s="2"/>
      <c r="K42" s="2"/>
      <c r="L42" s="2"/>
      <c r="M42" s="2"/>
    </row>
    <row r="43" spans="1:13">
      <c r="A43" s="2"/>
      <c r="B43" s="2"/>
      <c r="C43" s="2"/>
      <c r="D43" s="2"/>
      <c r="E43" s="2"/>
      <c r="F43" s="2"/>
      <c r="G43" s="2"/>
      <c r="H43" s="2"/>
      <c r="I43" s="2"/>
      <c r="J43" s="2"/>
      <c r="K43" s="2"/>
      <c r="L43" s="2"/>
      <c r="M43" s="2"/>
    </row>
    <row r="44" spans="1:13">
      <c r="A44" s="2"/>
      <c r="B44" s="2"/>
      <c r="C44" s="2"/>
      <c r="D44" s="2"/>
      <c r="E44" s="2"/>
      <c r="F44" s="2"/>
      <c r="G44" s="2"/>
      <c r="H44" s="2"/>
      <c r="I44" s="2"/>
      <c r="J44" s="2"/>
      <c r="K44" s="2"/>
      <c r="L44" s="2"/>
      <c r="M44" s="2"/>
    </row>
    <row r="45" spans="1:13">
      <c r="A45" s="2"/>
      <c r="B45" s="2"/>
      <c r="C45" s="2"/>
      <c r="D45" s="2"/>
      <c r="E45" s="2"/>
      <c r="F45" s="2"/>
      <c r="G45" s="2"/>
      <c r="H45" s="2"/>
      <c r="I45" s="2"/>
      <c r="J45" s="2"/>
      <c r="K45" s="2"/>
      <c r="L45" s="2"/>
      <c r="M45" s="2"/>
    </row>
    <row r="46" spans="1:13">
      <c r="A46" s="2"/>
      <c r="B46" s="2"/>
      <c r="C46" s="2"/>
      <c r="D46" s="2"/>
      <c r="E46" s="2"/>
      <c r="F46" s="2"/>
      <c r="G46" s="2"/>
      <c r="H46" s="2"/>
      <c r="I46" s="2"/>
      <c r="J46" s="2"/>
      <c r="K46" s="2"/>
      <c r="L46" s="2"/>
      <c r="M46" s="2"/>
    </row>
    <row r="47" spans="1:13">
      <c r="A47" s="2"/>
      <c r="B47" s="2"/>
      <c r="C47" s="2"/>
      <c r="D47" s="2"/>
      <c r="E47" s="2"/>
      <c r="F47" s="2"/>
      <c r="G47" s="2"/>
      <c r="H47" s="2"/>
      <c r="I47" s="2"/>
      <c r="J47" s="2"/>
      <c r="K47" s="2"/>
      <c r="L47" s="2"/>
      <c r="M47" s="2"/>
    </row>
    <row r="48" spans="1:13">
      <c r="A48" s="2"/>
      <c r="B48" s="2"/>
      <c r="C48" s="2"/>
      <c r="D48" s="2"/>
      <c r="E48" s="2"/>
      <c r="F48" s="2"/>
      <c r="G48" s="2"/>
      <c r="H48" s="2"/>
      <c r="I48" s="2"/>
      <c r="J48" s="2"/>
      <c r="K48" s="2"/>
      <c r="L48" s="2"/>
      <c r="M48" s="2"/>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sheetPr>
    <tabColor theme="3" tint="-0.249977111117893"/>
  </sheetPr>
  <dimension ref="A1:BN34"/>
  <sheetViews>
    <sheetView showGridLines="0" topLeftCell="T3" zoomScale="90" zoomScaleNormal="90" workbookViewId="0">
      <selection activeCell="W16" sqref="W16"/>
    </sheetView>
  </sheetViews>
  <sheetFormatPr baseColWidth="10" defaultColWidth="0" defaultRowHeight="10.8"/>
  <cols>
    <col min="1" max="1" width="0" style="38" hidden="1" customWidth="1"/>
    <col min="2" max="2" width="3.109375" style="38" customWidth="1"/>
    <col min="3" max="45" width="20.6640625" style="38" customWidth="1"/>
    <col min="46" max="46" width="24.6640625" style="38" customWidth="1"/>
    <col min="47" max="57" width="11.44140625" style="38" hidden="1" customWidth="1"/>
    <col min="58" max="58" width="130" style="38" hidden="1" customWidth="1"/>
    <col min="59" max="63" width="11.44140625" style="38" hidden="1" customWidth="1"/>
    <col min="64" max="64" width="40.5546875" style="38" hidden="1" customWidth="1"/>
    <col min="65" max="65" width="11.44140625" style="38" hidden="1" customWidth="1"/>
    <col min="66" max="66" width="40.5546875" style="38" hidden="1" customWidth="1"/>
    <col min="67" max="16384" width="11.44140625" style="38" hidden="1"/>
  </cols>
  <sheetData>
    <row r="1" spans="2:64" ht="15" customHeight="1">
      <c r="B1" s="83"/>
      <c r="C1" s="283"/>
      <c r="D1" s="284"/>
      <c r="E1" s="297" t="s">
        <v>205</v>
      </c>
      <c r="F1" s="297"/>
      <c r="G1" s="297"/>
      <c r="H1" s="297"/>
      <c r="I1" s="297"/>
      <c r="J1" s="297"/>
      <c r="K1" s="297"/>
      <c r="L1" s="297"/>
      <c r="M1" s="297"/>
      <c r="N1" s="297"/>
      <c r="O1" s="297"/>
      <c r="P1" s="297"/>
      <c r="Q1" s="297"/>
      <c r="R1" s="297"/>
      <c r="S1" s="297"/>
      <c r="T1" s="297"/>
      <c r="U1" s="297"/>
      <c r="V1" s="297"/>
      <c r="W1" s="298"/>
      <c r="X1" s="276" t="s">
        <v>272</v>
      </c>
      <c r="Y1" s="277"/>
      <c r="Z1" s="96"/>
      <c r="AA1" s="96"/>
      <c r="AB1" s="96"/>
      <c r="AC1" s="96"/>
      <c r="AD1" s="96"/>
      <c r="AE1" s="96"/>
      <c r="AF1" s="96"/>
      <c r="AG1" s="96"/>
      <c r="AH1" s="96"/>
      <c r="AI1" s="96"/>
      <c r="AJ1" s="96"/>
      <c r="AK1" s="96"/>
      <c r="AL1" s="96"/>
      <c r="AM1" s="96"/>
      <c r="AN1" s="96"/>
      <c r="AO1" s="96"/>
      <c r="AP1" s="96"/>
      <c r="AQ1" s="96"/>
      <c r="AR1" s="96"/>
      <c r="AS1" s="96"/>
    </row>
    <row r="2" spans="2:64" ht="15" customHeight="1">
      <c r="B2" s="83"/>
      <c r="C2" s="285"/>
      <c r="D2" s="286"/>
      <c r="E2" s="299"/>
      <c r="F2" s="299"/>
      <c r="G2" s="299"/>
      <c r="H2" s="299"/>
      <c r="I2" s="299"/>
      <c r="J2" s="299"/>
      <c r="K2" s="299"/>
      <c r="L2" s="299"/>
      <c r="M2" s="299"/>
      <c r="N2" s="299"/>
      <c r="O2" s="299"/>
      <c r="P2" s="299"/>
      <c r="Q2" s="299"/>
      <c r="R2" s="299"/>
      <c r="S2" s="299"/>
      <c r="T2" s="299"/>
      <c r="U2" s="299"/>
      <c r="V2" s="299"/>
      <c r="W2" s="300"/>
      <c r="X2" s="278"/>
      <c r="Y2" s="279"/>
      <c r="Z2" s="96"/>
      <c r="AA2" s="96"/>
      <c r="AB2" s="96"/>
      <c r="AC2" s="96"/>
      <c r="AD2" s="96"/>
      <c r="AE2" s="96"/>
      <c r="AF2" s="96"/>
      <c r="AG2" s="96"/>
      <c r="AH2" s="96"/>
      <c r="AI2" s="96"/>
      <c r="AJ2" s="96"/>
      <c r="AK2" s="96"/>
      <c r="AL2" s="96"/>
      <c r="AM2" s="96"/>
      <c r="AN2" s="96"/>
      <c r="AO2" s="96"/>
      <c r="AP2" s="96"/>
      <c r="AQ2" s="96"/>
      <c r="AR2" s="96"/>
      <c r="AS2" s="96"/>
    </row>
    <row r="3" spans="2:64" ht="15" customHeight="1">
      <c r="B3" s="83"/>
      <c r="C3" s="285"/>
      <c r="D3" s="286"/>
      <c r="E3" s="299"/>
      <c r="F3" s="299"/>
      <c r="G3" s="299"/>
      <c r="H3" s="299"/>
      <c r="I3" s="299"/>
      <c r="J3" s="299"/>
      <c r="K3" s="299"/>
      <c r="L3" s="299"/>
      <c r="M3" s="299"/>
      <c r="N3" s="299"/>
      <c r="O3" s="299"/>
      <c r="P3" s="299"/>
      <c r="Q3" s="299"/>
      <c r="R3" s="299"/>
      <c r="S3" s="299"/>
      <c r="T3" s="299"/>
      <c r="U3" s="299"/>
      <c r="V3" s="299"/>
      <c r="W3" s="300"/>
      <c r="X3" s="84" t="s">
        <v>273</v>
      </c>
      <c r="Y3" s="85" t="s">
        <v>204</v>
      </c>
      <c r="Z3" s="96"/>
      <c r="AA3" s="96"/>
      <c r="AB3" s="96"/>
      <c r="AC3" s="96"/>
      <c r="AD3" s="96"/>
      <c r="AE3" s="96"/>
      <c r="AF3" s="96"/>
      <c r="AG3" s="96"/>
      <c r="AH3" s="96"/>
      <c r="AI3" s="96"/>
      <c r="AJ3" s="96"/>
      <c r="AK3" s="96"/>
      <c r="AL3" s="96"/>
      <c r="AM3" s="96"/>
      <c r="AN3" s="96"/>
      <c r="AO3" s="96"/>
      <c r="AP3" s="96"/>
      <c r="AQ3" s="96"/>
      <c r="AR3" s="96"/>
      <c r="AS3" s="96"/>
    </row>
    <row r="4" spans="2:64" ht="20.25" customHeight="1">
      <c r="B4" s="83"/>
      <c r="C4" s="285"/>
      <c r="D4" s="286"/>
      <c r="E4" s="299"/>
      <c r="F4" s="299"/>
      <c r="G4" s="299"/>
      <c r="H4" s="299"/>
      <c r="I4" s="299"/>
      <c r="J4" s="299"/>
      <c r="K4" s="299"/>
      <c r="L4" s="299"/>
      <c r="M4" s="299"/>
      <c r="N4" s="299"/>
      <c r="O4" s="299"/>
      <c r="P4" s="299"/>
      <c r="Q4" s="299"/>
      <c r="R4" s="299"/>
      <c r="S4" s="299"/>
      <c r="T4" s="299"/>
      <c r="U4" s="299"/>
      <c r="V4" s="299"/>
      <c r="W4" s="300"/>
      <c r="X4" s="311" t="s">
        <v>274</v>
      </c>
      <c r="Y4" s="311"/>
      <c r="Z4" s="97"/>
      <c r="AA4" s="97"/>
      <c r="AB4" s="97"/>
      <c r="AC4" s="97"/>
      <c r="AD4" s="97"/>
      <c r="AE4" s="97"/>
      <c r="AF4" s="97"/>
      <c r="AG4" s="97"/>
      <c r="AH4" s="97"/>
      <c r="AI4" s="97"/>
      <c r="AJ4" s="97"/>
      <c r="AK4" s="97"/>
      <c r="AL4" s="97"/>
      <c r="AM4" s="97"/>
      <c r="AN4" s="97"/>
      <c r="AO4" s="97"/>
      <c r="AP4" s="97"/>
      <c r="AQ4" s="97"/>
      <c r="AR4" s="97"/>
      <c r="AS4" s="97"/>
    </row>
    <row r="5" spans="2:64" ht="19.5" customHeight="1">
      <c r="B5" s="83"/>
      <c r="C5" s="287"/>
      <c r="D5" s="288"/>
      <c r="E5" s="301"/>
      <c r="F5" s="301"/>
      <c r="G5" s="301"/>
      <c r="H5" s="301"/>
      <c r="I5" s="301"/>
      <c r="J5" s="301"/>
      <c r="K5" s="301"/>
      <c r="L5" s="301"/>
      <c r="M5" s="301"/>
      <c r="N5" s="301"/>
      <c r="O5" s="301"/>
      <c r="P5" s="301"/>
      <c r="Q5" s="301"/>
      <c r="R5" s="301"/>
      <c r="S5" s="301"/>
      <c r="T5" s="301"/>
      <c r="U5" s="301"/>
      <c r="V5" s="301"/>
      <c r="W5" s="302"/>
      <c r="X5" s="311"/>
      <c r="Y5" s="311"/>
      <c r="Z5" s="97"/>
      <c r="AA5" s="97"/>
      <c r="AB5" s="97"/>
      <c r="AC5" s="97"/>
      <c r="AD5" s="97"/>
      <c r="AE5" s="97"/>
      <c r="AF5" s="97"/>
      <c r="AG5" s="97"/>
      <c r="AH5" s="97"/>
      <c r="AI5" s="97"/>
      <c r="AJ5" s="97"/>
      <c r="AK5" s="97"/>
      <c r="AL5" s="97"/>
      <c r="AM5" s="97"/>
      <c r="AN5" s="97"/>
      <c r="AO5" s="97"/>
      <c r="AP5" s="97"/>
      <c r="AQ5" s="97"/>
      <c r="AR5" s="97"/>
      <c r="AS5" s="97"/>
    </row>
    <row r="6" spans="2:64">
      <c r="B6" s="289"/>
      <c r="C6" s="86"/>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row>
    <row r="7" spans="2:64">
      <c r="B7" s="289"/>
      <c r="C7" s="309" t="s">
        <v>206</v>
      </c>
      <c r="D7" s="309"/>
      <c r="E7" s="309"/>
      <c r="F7" s="309"/>
      <c r="G7" s="309"/>
      <c r="H7" s="309"/>
      <c r="I7" s="309"/>
      <c r="J7" s="309"/>
      <c r="K7" s="309"/>
      <c r="L7" s="309"/>
      <c r="M7" s="309"/>
      <c r="N7" s="309"/>
      <c r="O7" s="309"/>
      <c r="P7" s="309"/>
      <c r="Q7" s="309"/>
      <c r="R7" s="309"/>
      <c r="S7" s="309"/>
      <c r="T7" s="309"/>
      <c r="U7" s="309"/>
      <c r="V7" s="309"/>
      <c r="W7" s="309"/>
      <c r="X7" s="309"/>
      <c r="Y7" s="309"/>
      <c r="Z7" s="93"/>
      <c r="AA7" s="93"/>
      <c r="AB7" s="93"/>
      <c r="AC7" s="93"/>
      <c r="AD7" s="93"/>
      <c r="AE7" s="93"/>
      <c r="AF7" s="93"/>
      <c r="AG7" s="93"/>
      <c r="AH7" s="93"/>
      <c r="AI7" s="93"/>
      <c r="AJ7" s="93"/>
      <c r="AK7" s="93"/>
      <c r="AL7" s="93"/>
      <c r="AM7" s="93"/>
      <c r="AN7" s="93"/>
      <c r="AO7" s="93"/>
      <c r="AP7" s="93"/>
      <c r="AQ7" s="93"/>
      <c r="AR7" s="93"/>
      <c r="AS7" s="93"/>
    </row>
    <row r="8" spans="2:64">
      <c r="B8" s="289"/>
      <c r="C8" s="309"/>
      <c r="D8" s="309"/>
      <c r="E8" s="309"/>
      <c r="F8" s="309"/>
      <c r="G8" s="309"/>
      <c r="H8" s="309"/>
      <c r="I8" s="309"/>
      <c r="J8" s="309"/>
      <c r="K8" s="309"/>
      <c r="L8" s="309"/>
      <c r="M8" s="309"/>
      <c r="N8" s="309"/>
      <c r="O8" s="309"/>
      <c r="P8" s="309"/>
      <c r="Q8" s="309"/>
      <c r="R8" s="309"/>
      <c r="S8" s="309"/>
      <c r="T8" s="309"/>
      <c r="U8" s="309"/>
      <c r="V8" s="309"/>
      <c r="W8" s="309"/>
      <c r="X8" s="309"/>
      <c r="Y8" s="309"/>
      <c r="Z8" s="93"/>
      <c r="AA8" s="93"/>
      <c r="AB8" s="93"/>
      <c r="AC8" s="93"/>
      <c r="AD8" s="93"/>
      <c r="AE8" s="93"/>
      <c r="AF8" s="93"/>
      <c r="AG8" s="93"/>
      <c r="AH8" s="93"/>
      <c r="AI8" s="93"/>
      <c r="AJ8" s="93"/>
      <c r="AK8" s="93"/>
      <c r="AL8" s="93"/>
      <c r="AM8" s="93"/>
      <c r="AN8" s="93"/>
      <c r="AO8" s="93"/>
      <c r="AP8" s="93"/>
      <c r="AQ8" s="93"/>
      <c r="AR8" s="93"/>
      <c r="AS8" s="93"/>
    </row>
    <row r="9" spans="2:64" ht="11.4" thickBot="1">
      <c r="B9" s="289"/>
      <c r="C9" s="310"/>
      <c r="D9" s="310"/>
      <c r="E9" s="310"/>
      <c r="F9" s="310"/>
      <c r="G9" s="310"/>
      <c r="H9" s="310"/>
      <c r="I9" s="310"/>
      <c r="J9" s="310"/>
      <c r="K9" s="310"/>
      <c r="L9" s="310"/>
      <c r="M9" s="310"/>
      <c r="N9" s="310"/>
      <c r="O9" s="310"/>
      <c r="P9" s="310"/>
      <c r="Q9" s="310"/>
      <c r="R9" s="310"/>
      <c r="S9" s="310"/>
      <c r="T9" s="310"/>
      <c r="U9" s="310"/>
      <c r="V9" s="310"/>
      <c r="W9" s="310"/>
      <c r="X9" s="310"/>
      <c r="Y9" s="310"/>
      <c r="Z9" s="94"/>
      <c r="AA9" s="94"/>
      <c r="AB9" s="94"/>
      <c r="AC9" s="94"/>
      <c r="AD9" s="94"/>
      <c r="AE9" s="94"/>
      <c r="AF9" s="94"/>
      <c r="AG9" s="94"/>
      <c r="AH9" s="94"/>
      <c r="AI9" s="94"/>
      <c r="AJ9" s="94"/>
      <c r="AK9" s="94"/>
      <c r="AL9" s="94"/>
      <c r="AM9" s="94"/>
      <c r="AN9" s="94"/>
      <c r="AO9" s="94"/>
      <c r="AP9" s="94"/>
      <c r="AQ9" s="94"/>
      <c r="AR9" s="94"/>
      <c r="AS9" s="94"/>
    </row>
    <row r="10" spans="2:64" ht="14.25" customHeight="1" thickBot="1">
      <c r="B10" s="289"/>
      <c r="C10" s="290" t="s">
        <v>39</v>
      </c>
      <c r="D10" s="291"/>
      <c r="E10" s="291"/>
      <c r="F10" s="291"/>
      <c r="G10" s="291"/>
      <c r="H10" s="292"/>
      <c r="I10" s="280" t="s">
        <v>195</v>
      </c>
      <c r="J10" s="281"/>
      <c r="K10" s="281"/>
      <c r="L10" s="281"/>
      <c r="M10" s="281"/>
      <c r="N10" s="281"/>
      <c r="O10" s="282"/>
      <c r="P10" s="303" t="s">
        <v>161</v>
      </c>
      <c r="Q10" s="304"/>
      <c r="R10" s="304"/>
      <c r="S10" s="304"/>
      <c r="T10" s="304"/>
      <c r="U10" s="304"/>
      <c r="V10" s="305"/>
      <c r="W10" s="312" t="s">
        <v>235</v>
      </c>
      <c r="X10" s="313"/>
      <c r="Y10" s="313"/>
      <c r="Z10" s="313"/>
      <c r="AA10" s="313"/>
      <c r="AB10" s="313"/>
      <c r="AC10" s="313"/>
      <c r="AD10" s="313"/>
      <c r="AE10" s="313"/>
      <c r="AF10" s="313"/>
      <c r="AG10" s="313"/>
      <c r="AH10" s="313"/>
      <c r="AI10" s="313"/>
      <c r="AJ10" s="313"/>
      <c r="AK10" s="313"/>
      <c r="AL10" s="313"/>
      <c r="AM10" s="313"/>
      <c r="AN10" s="313"/>
      <c r="AO10" s="313"/>
      <c r="AP10" s="313"/>
      <c r="AQ10" s="313"/>
      <c r="AR10" s="313"/>
      <c r="AS10" s="313"/>
      <c r="AT10" s="314"/>
    </row>
    <row r="11" spans="2:64" ht="16.5" customHeight="1" thickBot="1">
      <c r="B11" s="289"/>
      <c r="C11" s="293" t="s">
        <v>0</v>
      </c>
      <c r="D11" s="293" t="s">
        <v>78</v>
      </c>
      <c r="E11" s="293" t="s">
        <v>132</v>
      </c>
      <c r="F11" s="293" t="s">
        <v>133</v>
      </c>
      <c r="G11" s="293" t="s">
        <v>40</v>
      </c>
      <c r="H11" s="295" t="s">
        <v>157</v>
      </c>
      <c r="I11" s="280" t="s">
        <v>196</v>
      </c>
      <c r="J11" s="281"/>
      <c r="K11" s="282"/>
      <c r="L11" s="281"/>
      <c r="M11" s="281"/>
      <c r="N11" s="281"/>
      <c r="O11" s="282"/>
      <c r="P11" s="306"/>
      <c r="Q11" s="307"/>
      <c r="R11" s="307"/>
      <c r="S11" s="307"/>
      <c r="T11" s="307"/>
      <c r="U11" s="307"/>
      <c r="V11" s="308"/>
      <c r="W11" s="315"/>
      <c r="X11" s="316"/>
      <c r="Y11" s="316"/>
      <c r="Z11" s="316"/>
      <c r="AA11" s="316"/>
      <c r="AB11" s="316"/>
      <c r="AC11" s="316"/>
      <c r="AD11" s="316"/>
      <c r="AE11" s="316"/>
      <c r="AF11" s="316"/>
      <c r="AG11" s="316"/>
      <c r="AH11" s="316"/>
      <c r="AI11" s="316"/>
      <c r="AJ11" s="316"/>
      <c r="AK11" s="316"/>
      <c r="AL11" s="316"/>
      <c r="AM11" s="316"/>
      <c r="AN11" s="316"/>
      <c r="AO11" s="316"/>
      <c r="AP11" s="316"/>
      <c r="AQ11" s="316"/>
      <c r="AR11" s="316"/>
      <c r="AS11" s="316"/>
      <c r="AT11" s="317"/>
    </row>
    <row r="12" spans="2:64" ht="13.5" customHeight="1">
      <c r="B12" s="289"/>
      <c r="C12" s="294"/>
      <c r="D12" s="294"/>
      <c r="E12" s="294"/>
      <c r="F12" s="294"/>
      <c r="G12" s="294"/>
      <c r="H12" s="294"/>
      <c r="I12" s="293" t="s">
        <v>42</v>
      </c>
      <c r="J12" s="293"/>
      <c r="K12" s="293"/>
      <c r="L12" s="104"/>
      <c r="M12" s="293" t="s">
        <v>43</v>
      </c>
      <c r="N12" s="293"/>
      <c r="O12" s="293"/>
      <c r="P12" s="293" t="s">
        <v>162</v>
      </c>
      <c r="Q12" s="293" t="s">
        <v>41</v>
      </c>
      <c r="R12" s="293" t="s">
        <v>2</v>
      </c>
      <c r="S12" s="293" t="s">
        <v>79</v>
      </c>
      <c r="T12" s="293" t="s">
        <v>158</v>
      </c>
      <c r="U12" s="293" t="s">
        <v>159</v>
      </c>
      <c r="V12" s="293" t="s">
        <v>160</v>
      </c>
      <c r="W12" s="293" t="s">
        <v>236</v>
      </c>
      <c r="X12" s="293" t="s">
        <v>238</v>
      </c>
      <c r="Y12" s="293" t="s">
        <v>237</v>
      </c>
      <c r="Z12" s="293" t="s">
        <v>238</v>
      </c>
      <c r="AA12" s="293" t="s">
        <v>239</v>
      </c>
      <c r="AB12" s="293" t="s">
        <v>238</v>
      </c>
      <c r="AC12" s="293" t="s">
        <v>240</v>
      </c>
      <c r="AD12" s="293" t="s">
        <v>238</v>
      </c>
      <c r="AE12" s="293" t="s">
        <v>241</v>
      </c>
      <c r="AF12" s="293" t="s">
        <v>238</v>
      </c>
      <c r="AG12" s="293" t="s">
        <v>242</v>
      </c>
      <c r="AH12" s="293" t="s">
        <v>238</v>
      </c>
      <c r="AI12" s="293" t="s">
        <v>243</v>
      </c>
      <c r="AJ12" s="293" t="s">
        <v>238</v>
      </c>
      <c r="AK12" s="293" t="s">
        <v>244</v>
      </c>
      <c r="AL12" s="293" t="s">
        <v>238</v>
      </c>
      <c r="AM12" s="293" t="s">
        <v>245</v>
      </c>
      <c r="AN12" s="293" t="s">
        <v>238</v>
      </c>
      <c r="AO12" s="293" t="s">
        <v>246</v>
      </c>
      <c r="AP12" s="293" t="s">
        <v>238</v>
      </c>
      <c r="AQ12" s="293" t="s">
        <v>247</v>
      </c>
      <c r="AR12" s="293" t="s">
        <v>238</v>
      </c>
      <c r="AS12" s="293" t="s">
        <v>248</v>
      </c>
      <c r="AT12" s="293" t="s">
        <v>238</v>
      </c>
    </row>
    <row r="13" spans="2:64">
      <c r="B13" s="289"/>
      <c r="C13" s="294"/>
      <c r="D13" s="294"/>
      <c r="E13" s="294"/>
      <c r="F13" s="294"/>
      <c r="G13" s="294"/>
      <c r="H13" s="294"/>
      <c r="I13" s="293" t="s">
        <v>7</v>
      </c>
      <c r="J13" s="293" t="s">
        <v>9</v>
      </c>
      <c r="K13" s="293" t="s">
        <v>45</v>
      </c>
      <c r="L13" s="296" t="s">
        <v>271</v>
      </c>
      <c r="M13" s="293" t="s">
        <v>7</v>
      </c>
      <c r="N13" s="293" t="s">
        <v>9</v>
      </c>
      <c r="O13" s="293" t="s">
        <v>44</v>
      </c>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294"/>
      <c r="AM13" s="294"/>
      <c r="AN13" s="294"/>
      <c r="AO13" s="294"/>
      <c r="AP13" s="294"/>
      <c r="AQ13" s="294"/>
      <c r="AR13" s="294"/>
      <c r="AS13" s="294"/>
      <c r="AT13" s="294"/>
    </row>
    <row r="14" spans="2:64">
      <c r="B14" s="289"/>
      <c r="C14" s="294"/>
      <c r="D14" s="294"/>
      <c r="E14" s="294"/>
      <c r="F14" s="294"/>
      <c r="G14" s="294"/>
      <c r="H14" s="294"/>
      <c r="I14" s="294"/>
      <c r="J14" s="294"/>
      <c r="K14" s="294"/>
      <c r="L14" s="293"/>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s="294"/>
      <c r="AL14" s="294"/>
      <c r="AM14" s="294"/>
      <c r="AN14" s="294"/>
      <c r="AO14" s="294"/>
      <c r="AP14" s="294"/>
      <c r="AQ14" s="294"/>
      <c r="AR14" s="294"/>
      <c r="AS14" s="294"/>
      <c r="AT14" s="294"/>
      <c r="BF14" s="38" t="s">
        <v>46</v>
      </c>
      <c r="BL14" s="88"/>
    </row>
    <row r="15" spans="2:64" ht="252.75" customHeight="1">
      <c r="B15" s="289"/>
      <c r="C15" s="147" t="str">
        <f>'2.IDENTIFICACIÓN'!D4</f>
        <v>Gestión documental</v>
      </c>
      <c r="D15" s="142" t="str">
        <f>'2.IDENTIFICACIÓN'!E4</f>
        <v>Administrar la documentación que genera y recibe el IDIGER, mediante el cumplimiento de directrices emitidas por el archivo de Bogotá, el Archivo General de la Nación y la Normatividad vigente, para el manejo adecuado de la documentación, conservación, integridad y transparencia de las actividades de Gestión Documental.</v>
      </c>
      <c r="E15" s="142" t="str">
        <f>'2.IDENTIFICACIÓN'!F4</f>
        <v>Documentos de archivo no organizados según las disposiciones técnicas archivisticas dadas por la normatividad vigente</v>
      </c>
      <c r="F15" s="142" t="str">
        <f>'2.IDENTIFICACIÓN'!G4</f>
        <v>1. tablas de retención documental no actualizadas.
2. La no aplicación de las TRD.
3. No se cuenta con el personal capacitado para el procediento.
4. Limitaciones presupuestales</v>
      </c>
      <c r="G15" s="142" t="str">
        <f>'2.IDENTIFICACIÓN'!H4</f>
        <v>Documentos de archivo no organizados según las disposiciones técnicas archivisticas dadas por la normatividad vigente</v>
      </c>
      <c r="H15" s="142" t="str">
        <f>'2.IDENTIFICACIÓN'!I4</f>
        <v>GESTIÓN</v>
      </c>
      <c r="I15" s="143" t="str">
        <f>'5. ZONA RIESGO INHERENTE '!K9</f>
        <v>2- IMPROBABLE</v>
      </c>
      <c r="J15" s="143" t="str">
        <f>'5. ZONA RIESGO INHERENTE '!L9</f>
        <v>1- INSIGNIFICANTE</v>
      </c>
      <c r="K15" s="144" t="str">
        <f>'5. ZONA RIESGO INHERENTE '!M9</f>
        <v>ZONA DE RIESGO BAJA</v>
      </c>
      <c r="L15" s="145" t="str">
        <f>'7. ZONA RIESGO RESIDUAL'!F11</f>
        <v>DEBIL</v>
      </c>
      <c r="M15" s="143" t="str">
        <f>'7. ZONA RIESGO RESIDUAL'!K11</f>
        <v>1- RARA VEZ</v>
      </c>
      <c r="N15" s="143" t="str">
        <f>'7. ZONA RIESGO RESIDUAL'!L11</f>
        <v>2- MENOR</v>
      </c>
      <c r="O15" s="146" t="str">
        <f>'7. ZONA RIESGO RESIDUAL'!M11</f>
        <v>ZONA DE RIESGO BAJA</v>
      </c>
      <c r="P15" s="148" t="str">
        <f>'7. ZONA RIESGO RESIDUAL'!N11</f>
        <v>REDUCIR EL RIESGO</v>
      </c>
      <c r="Q15" s="98" t="s">
        <v>295</v>
      </c>
      <c r="R15" s="163">
        <v>43858</v>
      </c>
      <c r="S15" s="89" t="s">
        <v>302</v>
      </c>
      <c r="T15" s="89" t="s">
        <v>301</v>
      </c>
      <c r="U15" s="89" t="s">
        <v>305</v>
      </c>
      <c r="V15" s="90" t="s">
        <v>294</v>
      </c>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BF15" s="38" t="s">
        <v>47</v>
      </c>
      <c r="BL15" s="88"/>
    </row>
    <row r="16" spans="2:64" ht="171.75" customHeight="1">
      <c r="B16" s="289"/>
      <c r="C16" s="147" t="str">
        <f>'2.IDENTIFICACIÓN'!D5</f>
        <v>Gestión documental</v>
      </c>
      <c r="D16" s="142" t="str">
        <f>'2.IDENTIFICACIÓN'!E5</f>
        <v>Administrar la documentación que genera y recibe el IDIGER, mediante el cumplimiento de directrices emitidas por el archivo de Bogotá, el Archivo General de la Nación y la Normatividad vigente, para el manejo adecuado de la documentación, conservación, integridad y transparencia de las actividades de Gestión Documental.</v>
      </c>
      <c r="E16" s="142" t="str">
        <f>'2.IDENTIFICACIÓN'!F5</f>
        <v>Entrega a un tercero por parte del personal que custodia  información, archivos  que hacen parte de la memoria histórica de la entidad y de la ciudad,  permitiendo que se conozcan y manipulen, a cambio de dádivas.</v>
      </c>
      <c r="F16" s="142" t="str">
        <f>'2.IDENTIFICACIÓN'!G5</f>
        <v>1. Desconocimiento del proceso.
2. El funcionario o contratista exija o solicite dadivas para beneficio particular.</v>
      </c>
      <c r="G16" s="142" t="str">
        <f>'2.IDENTIFICACIÓN'!H5</f>
        <v>1. Cohecho
2. Daños al patrimonio de la ciudad y a terceros
3. Vulneración de los derechos de los ciudadanos de contar con información 
4. Sobre costos para la ciudad
5. Incumplimiento de los objetivos trazados</v>
      </c>
      <c r="H16" s="142" t="str">
        <f>'2.IDENTIFICACIÓN'!I5</f>
        <v>CORRUPCIÓN</v>
      </c>
      <c r="I16" s="143" t="str">
        <f>'5. ZONA RIESGO INHERENTE '!K10</f>
        <v>2- IMPROBABLE</v>
      </c>
      <c r="J16" s="143" t="str">
        <f>'5. ZONA RIESGO INHERENTE '!L10</f>
        <v>5- CATASTROFICO</v>
      </c>
      <c r="K16" s="144" t="str">
        <f>'5. ZONA RIESGO INHERENTE '!M10</f>
        <v>ZONA DE RIESGO EXTREMA</v>
      </c>
      <c r="L16" s="145" t="str">
        <f>'7. ZONA RIESGO RESIDUAL'!F12</f>
        <v>FUERTE</v>
      </c>
      <c r="M16" s="143" t="str">
        <f>'7. ZONA RIESGO RESIDUAL'!K12</f>
        <v>1- RARA VEZ</v>
      </c>
      <c r="N16" s="143" t="str">
        <f>'7. ZONA RIESGO RESIDUAL'!L12</f>
        <v>5- CATASTRÓFICO</v>
      </c>
      <c r="O16" s="146" t="str">
        <f>'7. ZONA RIESGO RESIDUAL'!M12</f>
        <v>ZONA DE RIESGO EXTREMA</v>
      </c>
      <c r="P16" s="148" t="str">
        <f>'7. ZONA RIESGO RESIDUAL'!N12</f>
        <v>EVITAR EL RIESGO</v>
      </c>
      <c r="Q16" s="89" t="s">
        <v>304</v>
      </c>
      <c r="R16" s="163">
        <v>43858</v>
      </c>
      <c r="S16" s="89" t="s">
        <v>303</v>
      </c>
      <c r="T16" s="89" t="s">
        <v>293</v>
      </c>
      <c r="U16" s="89" t="s">
        <v>305</v>
      </c>
      <c r="V16" s="90" t="s">
        <v>294</v>
      </c>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BF16" s="38" t="s">
        <v>48</v>
      </c>
      <c r="BL16" s="88"/>
    </row>
    <row r="17" spans="2:64">
      <c r="B17" s="289"/>
      <c r="C17" s="147" t="str">
        <f>'2.IDENTIFICACIÓN'!D6</f>
        <v/>
      </c>
      <c r="D17" s="142" t="str">
        <f>'2.IDENTIFICACIÓN'!E6</f>
        <v/>
      </c>
      <c r="E17" s="142">
        <f>'2.IDENTIFICACIÓN'!F6</f>
        <v>0</v>
      </c>
      <c r="F17" s="142">
        <f>'2.IDENTIFICACIÓN'!G6</f>
        <v>0</v>
      </c>
      <c r="G17" s="142">
        <f>'2.IDENTIFICACIÓN'!H6</f>
        <v>0</v>
      </c>
      <c r="H17" s="142">
        <f>'2.IDENTIFICACIÓN'!I6</f>
        <v>0</v>
      </c>
      <c r="I17" s="143">
        <f>'5. ZONA RIESGO INHERENTE '!K11</f>
        <v>0</v>
      </c>
      <c r="J17" s="143" t="e">
        <f>'5. ZONA RIESGO INHERENTE '!L11</f>
        <v>#N/A</v>
      </c>
      <c r="K17" s="144" t="e">
        <f>'5. ZONA RIESGO INHERENTE '!M11</f>
        <v>#N/A</v>
      </c>
      <c r="L17" s="145" t="e">
        <f>'7. ZONA RIESGO RESIDUAL'!F13</f>
        <v>#DIV/0!</v>
      </c>
      <c r="M17" s="143">
        <f>'7. ZONA RIESGO RESIDUAL'!K13</f>
        <v>0</v>
      </c>
      <c r="N17" s="143">
        <f>'7. ZONA RIESGO RESIDUAL'!L13</f>
        <v>0</v>
      </c>
      <c r="O17" s="146" t="str">
        <f>'7. ZONA RIESGO RESIDUAL'!M13</f>
        <v/>
      </c>
      <c r="P17" s="148">
        <f>'7. ZONA RIESGO RESIDUAL'!N13</f>
        <v>0</v>
      </c>
      <c r="Q17" s="89"/>
      <c r="R17" s="89"/>
      <c r="S17" s="89"/>
      <c r="T17" s="89"/>
      <c r="U17" s="89"/>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BF17" s="38" t="s">
        <v>49</v>
      </c>
      <c r="BL17" s="88"/>
    </row>
    <row r="18" spans="2:64">
      <c r="B18" s="289"/>
      <c r="C18" s="147" t="str">
        <f>'2.IDENTIFICACIÓN'!D7</f>
        <v/>
      </c>
      <c r="D18" s="142" t="str">
        <f>'2.IDENTIFICACIÓN'!E7</f>
        <v/>
      </c>
      <c r="E18" s="142">
        <f>'2.IDENTIFICACIÓN'!F7</f>
        <v>0</v>
      </c>
      <c r="F18" s="142">
        <f>'2.IDENTIFICACIÓN'!G7</f>
        <v>0</v>
      </c>
      <c r="G18" s="142">
        <f>'2.IDENTIFICACIÓN'!H7</f>
        <v>0</v>
      </c>
      <c r="H18" s="142">
        <f>'2.IDENTIFICACIÓN'!I7</f>
        <v>0</v>
      </c>
      <c r="I18" s="143">
        <f>'5. ZONA RIESGO INHERENTE '!K12</f>
        <v>0</v>
      </c>
      <c r="J18" s="143" t="e">
        <f>'5. ZONA RIESGO INHERENTE '!L12</f>
        <v>#N/A</v>
      </c>
      <c r="K18" s="144" t="e">
        <f>'5. ZONA RIESGO INHERENTE '!M12</f>
        <v>#N/A</v>
      </c>
      <c r="L18" s="145" t="e">
        <f>'7. ZONA RIESGO RESIDUAL'!F14</f>
        <v>#DIV/0!</v>
      </c>
      <c r="M18" s="143">
        <f>'7. ZONA RIESGO RESIDUAL'!K14</f>
        <v>0</v>
      </c>
      <c r="N18" s="143">
        <f>'7. ZONA RIESGO RESIDUAL'!L14</f>
        <v>0</v>
      </c>
      <c r="O18" s="146" t="str">
        <f>'7. ZONA RIESGO RESIDUAL'!M14</f>
        <v/>
      </c>
      <c r="P18" s="148">
        <f>'7. ZONA RIESGO RESIDUAL'!N14</f>
        <v>0</v>
      </c>
      <c r="Q18" s="89"/>
      <c r="R18" s="89"/>
      <c r="S18" s="89"/>
      <c r="T18" s="89"/>
      <c r="U18" s="89"/>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BF18" s="38" t="s">
        <v>50</v>
      </c>
    </row>
    <row r="19" spans="2:64">
      <c r="B19" s="289"/>
      <c r="C19" s="147" t="str">
        <f>'2.IDENTIFICACIÓN'!D8</f>
        <v/>
      </c>
      <c r="D19" s="142" t="str">
        <f>'2.IDENTIFICACIÓN'!E8</f>
        <v/>
      </c>
      <c r="E19" s="142">
        <f>'2.IDENTIFICACIÓN'!F8</f>
        <v>0</v>
      </c>
      <c r="F19" s="142">
        <f>'2.IDENTIFICACIÓN'!G8</f>
        <v>0</v>
      </c>
      <c r="G19" s="142">
        <f>'2.IDENTIFICACIÓN'!H8</f>
        <v>0</v>
      </c>
      <c r="H19" s="142">
        <f>'2.IDENTIFICACIÓN'!I8</f>
        <v>0</v>
      </c>
      <c r="I19" s="143">
        <f>'5. ZONA RIESGO INHERENTE '!K13</f>
        <v>0</v>
      </c>
      <c r="J19" s="143" t="e">
        <f>'5. ZONA RIESGO INHERENTE '!L13</f>
        <v>#N/A</v>
      </c>
      <c r="K19" s="144" t="e">
        <f>'5. ZONA RIESGO INHERENTE '!M13</f>
        <v>#N/A</v>
      </c>
      <c r="L19" s="145" t="e">
        <f>'7. ZONA RIESGO RESIDUAL'!F15</f>
        <v>#DIV/0!</v>
      </c>
      <c r="M19" s="143">
        <f>'7. ZONA RIESGO RESIDUAL'!K15</f>
        <v>0</v>
      </c>
      <c r="N19" s="143">
        <f>'7. ZONA RIESGO RESIDUAL'!L15</f>
        <v>0</v>
      </c>
      <c r="O19" s="146" t="str">
        <f>'7. ZONA RIESGO RESIDUAL'!M15</f>
        <v/>
      </c>
      <c r="P19" s="148">
        <f>'7. ZONA RIESGO RESIDUAL'!N15</f>
        <v>0</v>
      </c>
      <c r="Q19" s="89"/>
      <c r="R19" s="89"/>
      <c r="S19" s="89"/>
      <c r="T19" s="89"/>
      <c r="U19" s="89"/>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BF19" s="38" t="s">
        <v>51</v>
      </c>
    </row>
    <row r="20" spans="2:64">
      <c r="B20" s="289"/>
      <c r="C20" s="147" t="str">
        <f>'2.IDENTIFICACIÓN'!D9</f>
        <v/>
      </c>
      <c r="D20" s="142" t="str">
        <f>'2.IDENTIFICACIÓN'!E9</f>
        <v/>
      </c>
      <c r="E20" s="142">
        <f>'2.IDENTIFICACIÓN'!F9</f>
        <v>0</v>
      </c>
      <c r="F20" s="142">
        <f>'2.IDENTIFICACIÓN'!G9</f>
        <v>0</v>
      </c>
      <c r="G20" s="142">
        <f>'2.IDENTIFICACIÓN'!H9</f>
        <v>0</v>
      </c>
      <c r="H20" s="142">
        <f>'2.IDENTIFICACIÓN'!I9</f>
        <v>0</v>
      </c>
      <c r="I20" s="143">
        <f>'5. ZONA RIESGO INHERENTE '!K14</f>
        <v>0</v>
      </c>
      <c r="J20" s="143" t="e">
        <f>'5. ZONA RIESGO INHERENTE '!L14</f>
        <v>#N/A</v>
      </c>
      <c r="K20" s="144" t="e">
        <f>'5. ZONA RIESGO INHERENTE '!M14</f>
        <v>#N/A</v>
      </c>
      <c r="L20" s="145" t="e">
        <f>'7. ZONA RIESGO RESIDUAL'!F16</f>
        <v>#DIV/0!</v>
      </c>
      <c r="M20" s="143">
        <f>'7. ZONA RIESGO RESIDUAL'!K16</f>
        <v>0</v>
      </c>
      <c r="N20" s="143">
        <f>'7. ZONA RIESGO RESIDUAL'!L16</f>
        <v>0</v>
      </c>
      <c r="O20" s="146" t="str">
        <f>'7. ZONA RIESGO RESIDUAL'!M16</f>
        <v/>
      </c>
      <c r="P20" s="148">
        <f>'7. ZONA RIESGO RESIDUAL'!N16</f>
        <v>0</v>
      </c>
      <c r="Q20" s="89"/>
      <c r="R20" s="89"/>
      <c r="S20" s="89"/>
      <c r="T20" s="89"/>
      <c r="U20" s="89"/>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BF20" s="38" t="s">
        <v>52</v>
      </c>
    </row>
    <row r="21" spans="2:64">
      <c r="B21" s="289"/>
      <c r="C21" s="147" t="str">
        <f>'2.IDENTIFICACIÓN'!D10</f>
        <v/>
      </c>
      <c r="D21" s="142" t="str">
        <f>'2.IDENTIFICACIÓN'!E10</f>
        <v/>
      </c>
      <c r="E21" s="142">
        <f>'2.IDENTIFICACIÓN'!F10</f>
        <v>0</v>
      </c>
      <c r="F21" s="142">
        <f>'2.IDENTIFICACIÓN'!G10</f>
        <v>0</v>
      </c>
      <c r="G21" s="142">
        <f>'2.IDENTIFICACIÓN'!H10</f>
        <v>0</v>
      </c>
      <c r="H21" s="142">
        <f>'2.IDENTIFICACIÓN'!I10</f>
        <v>0</v>
      </c>
      <c r="I21" s="143">
        <f>'5. ZONA RIESGO INHERENTE '!K15</f>
        <v>0</v>
      </c>
      <c r="J21" s="143" t="e">
        <f>'5. ZONA RIESGO INHERENTE '!L15</f>
        <v>#N/A</v>
      </c>
      <c r="K21" s="144" t="e">
        <f>'5. ZONA RIESGO INHERENTE '!M15</f>
        <v>#N/A</v>
      </c>
      <c r="L21" s="145" t="e">
        <f>'7. ZONA RIESGO RESIDUAL'!F17</f>
        <v>#DIV/0!</v>
      </c>
      <c r="M21" s="143">
        <f>'7. ZONA RIESGO RESIDUAL'!K17</f>
        <v>0</v>
      </c>
      <c r="N21" s="143">
        <f>'7. ZONA RIESGO RESIDUAL'!L17</f>
        <v>0</v>
      </c>
      <c r="O21" s="146" t="str">
        <f>'7. ZONA RIESGO RESIDUAL'!M17</f>
        <v/>
      </c>
      <c r="P21" s="148">
        <f>'7. ZONA RIESGO RESIDUAL'!N17</f>
        <v>0</v>
      </c>
      <c r="Q21" s="89"/>
      <c r="R21" s="89"/>
      <c r="S21" s="89"/>
      <c r="T21" s="89"/>
      <c r="U21" s="89"/>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BF21" s="38" t="s">
        <v>53</v>
      </c>
    </row>
    <row r="22" spans="2:64">
      <c r="B22" s="289"/>
      <c r="C22" s="147" t="str">
        <f>'2.IDENTIFICACIÓN'!D11</f>
        <v/>
      </c>
      <c r="D22" s="142" t="str">
        <f>'2.IDENTIFICACIÓN'!E11</f>
        <v/>
      </c>
      <c r="E22" s="142">
        <f>'2.IDENTIFICACIÓN'!F11</f>
        <v>0</v>
      </c>
      <c r="F22" s="142">
        <f>'2.IDENTIFICACIÓN'!G11</f>
        <v>0</v>
      </c>
      <c r="G22" s="142">
        <f>'2.IDENTIFICACIÓN'!H11</f>
        <v>0</v>
      </c>
      <c r="H22" s="142">
        <f>'2.IDENTIFICACIÓN'!I11</f>
        <v>0</v>
      </c>
      <c r="I22" s="143">
        <f>'5. ZONA RIESGO INHERENTE '!K16</f>
        <v>0</v>
      </c>
      <c r="J22" s="143" t="e">
        <f>'5. ZONA RIESGO INHERENTE '!L16</f>
        <v>#N/A</v>
      </c>
      <c r="K22" s="144" t="e">
        <f>'5. ZONA RIESGO INHERENTE '!M16</f>
        <v>#N/A</v>
      </c>
      <c r="L22" s="145" t="e">
        <f>'7. ZONA RIESGO RESIDUAL'!F18</f>
        <v>#DIV/0!</v>
      </c>
      <c r="M22" s="143">
        <f>'7. ZONA RIESGO RESIDUAL'!K18</f>
        <v>0</v>
      </c>
      <c r="N22" s="143">
        <f>'7. ZONA RIESGO RESIDUAL'!L18</f>
        <v>0</v>
      </c>
      <c r="O22" s="146" t="str">
        <f>'7. ZONA RIESGO RESIDUAL'!M18</f>
        <v/>
      </c>
      <c r="P22" s="148">
        <f>'7. ZONA RIESGO RESIDUAL'!N18</f>
        <v>0</v>
      </c>
      <c r="Q22" s="89"/>
      <c r="R22" s="89"/>
      <c r="S22" s="89"/>
      <c r="T22" s="89"/>
      <c r="U22" s="89"/>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BF22" s="38" t="s">
        <v>54</v>
      </c>
    </row>
    <row r="23" spans="2:64">
      <c r="B23" s="289"/>
      <c r="C23" s="147" t="str">
        <f>'2.IDENTIFICACIÓN'!D12</f>
        <v/>
      </c>
      <c r="D23" s="142" t="str">
        <f>'2.IDENTIFICACIÓN'!E12</f>
        <v/>
      </c>
      <c r="E23" s="142">
        <f>'2.IDENTIFICACIÓN'!F12</f>
        <v>0</v>
      </c>
      <c r="F23" s="142">
        <f>'2.IDENTIFICACIÓN'!G12</f>
        <v>0</v>
      </c>
      <c r="G23" s="142">
        <f>'2.IDENTIFICACIÓN'!H12</f>
        <v>0</v>
      </c>
      <c r="H23" s="142">
        <f>'2.IDENTIFICACIÓN'!I12</f>
        <v>0</v>
      </c>
      <c r="I23" s="143">
        <f>'5. ZONA RIESGO INHERENTE '!K17</f>
        <v>0</v>
      </c>
      <c r="J23" s="143" t="e">
        <f>'5. ZONA RIESGO INHERENTE '!L17</f>
        <v>#N/A</v>
      </c>
      <c r="K23" s="144" t="e">
        <f>'5. ZONA RIESGO INHERENTE '!M17</f>
        <v>#N/A</v>
      </c>
      <c r="L23" s="145" t="e">
        <f>'7. ZONA RIESGO RESIDUAL'!F19</f>
        <v>#DIV/0!</v>
      </c>
      <c r="M23" s="143">
        <f>'7. ZONA RIESGO RESIDUAL'!K19</f>
        <v>0</v>
      </c>
      <c r="N23" s="143">
        <f>'7. ZONA RIESGO RESIDUAL'!L19</f>
        <v>0</v>
      </c>
      <c r="O23" s="146" t="str">
        <f>'7. ZONA RIESGO RESIDUAL'!M19</f>
        <v/>
      </c>
      <c r="P23" s="148">
        <f>'7. ZONA RIESGO RESIDUAL'!N19</f>
        <v>0</v>
      </c>
      <c r="Q23" s="89"/>
      <c r="R23" s="89"/>
      <c r="S23" s="89"/>
      <c r="T23" s="89"/>
      <c r="U23" s="89"/>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BF23" s="38" t="s">
        <v>55</v>
      </c>
    </row>
    <row r="24" spans="2:64">
      <c r="B24" s="289"/>
      <c r="C24" s="147" t="str">
        <f>'2.IDENTIFICACIÓN'!D13</f>
        <v/>
      </c>
      <c r="D24" s="142" t="str">
        <f>'2.IDENTIFICACIÓN'!E13</f>
        <v/>
      </c>
      <c r="E24" s="142">
        <f>'2.IDENTIFICACIÓN'!F13</f>
        <v>0</v>
      </c>
      <c r="F24" s="142">
        <f>'2.IDENTIFICACIÓN'!G13</f>
        <v>0</v>
      </c>
      <c r="G24" s="142">
        <f>'2.IDENTIFICACIÓN'!H13</f>
        <v>0</v>
      </c>
      <c r="H24" s="142">
        <f>'2.IDENTIFICACIÓN'!I13</f>
        <v>0</v>
      </c>
      <c r="I24" s="143">
        <f>'5. ZONA RIESGO INHERENTE '!K18</f>
        <v>0</v>
      </c>
      <c r="J24" s="143" t="e">
        <f>'5. ZONA RIESGO INHERENTE '!L18</f>
        <v>#N/A</v>
      </c>
      <c r="K24" s="144" t="e">
        <f>'5. ZONA RIESGO INHERENTE '!M18</f>
        <v>#N/A</v>
      </c>
      <c r="L24" s="145" t="e">
        <f>'7. ZONA RIESGO RESIDUAL'!F20</f>
        <v>#DIV/0!</v>
      </c>
      <c r="M24" s="143">
        <f>'7. ZONA RIESGO RESIDUAL'!K20</f>
        <v>0</v>
      </c>
      <c r="N24" s="143">
        <f>'7. ZONA RIESGO RESIDUAL'!L20</f>
        <v>0</v>
      </c>
      <c r="O24" s="146" t="str">
        <f>'7. ZONA RIESGO RESIDUAL'!M20</f>
        <v/>
      </c>
      <c r="P24" s="148">
        <f>'7. ZONA RIESGO RESIDUAL'!N20</f>
        <v>0</v>
      </c>
      <c r="Q24" s="89"/>
      <c r="R24" s="89"/>
      <c r="S24" s="89"/>
      <c r="T24" s="89"/>
      <c r="U24" s="89"/>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BF24" s="38" t="s">
        <v>56</v>
      </c>
    </row>
    <row r="25" spans="2:64">
      <c r="B25" s="289"/>
      <c r="C25" s="147" t="str">
        <f>'2.IDENTIFICACIÓN'!D14</f>
        <v/>
      </c>
      <c r="D25" s="142" t="str">
        <f>'2.IDENTIFICACIÓN'!E14</f>
        <v/>
      </c>
      <c r="E25" s="142">
        <f>'2.IDENTIFICACIÓN'!F14</f>
        <v>0</v>
      </c>
      <c r="F25" s="142">
        <f>'2.IDENTIFICACIÓN'!G14</f>
        <v>0</v>
      </c>
      <c r="G25" s="142">
        <f>'2.IDENTIFICACIÓN'!H14</f>
        <v>0</v>
      </c>
      <c r="H25" s="142">
        <f>'2.IDENTIFICACIÓN'!I14</f>
        <v>0</v>
      </c>
      <c r="I25" s="143">
        <f>'5. ZONA RIESGO INHERENTE '!K19</f>
        <v>0</v>
      </c>
      <c r="J25" s="143" t="e">
        <f>'5. ZONA RIESGO INHERENTE '!L19</f>
        <v>#N/A</v>
      </c>
      <c r="K25" s="144" t="e">
        <f>'5. ZONA RIESGO INHERENTE '!M19</f>
        <v>#N/A</v>
      </c>
      <c r="L25" s="145" t="e">
        <f>'7. ZONA RIESGO RESIDUAL'!F21</f>
        <v>#DIV/0!</v>
      </c>
      <c r="M25" s="143">
        <f>'7. ZONA RIESGO RESIDUAL'!K21</f>
        <v>0</v>
      </c>
      <c r="N25" s="143">
        <f>'7. ZONA RIESGO RESIDUAL'!L21</f>
        <v>0</v>
      </c>
      <c r="O25" s="146" t="str">
        <f>'7. ZONA RIESGO RESIDUAL'!M21</f>
        <v/>
      </c>
      <c r="P25" s="148">
        <f>'7. ZONA RIESGO RESIDUAL'!N21</f>
        <v>0</v>
      </c>
      <c r="Q25" s="89"/>
      <c r="R25" s="89"/>
      <c r="S25" s="89"/>
      <c r="T25" s="89"/>
      <c r="U25" s="89"/>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BF25" s="38" t="s">
        <v>57</v>
      </c>
    </row>
    <row r="26" spans="2:64">
      <c r="B26" s="289"/>
      <c r="C26" s="147" t="str">
        <f>'2.IDENTIFICACIÓN'!D15</f>
        <v/>
      </c>
      <c r="D26" s="142" t="str">
        <f>'2.IDENTIFICACIÓN'!E15</f>
        <v/>
      </c>
      <c r="E26" s="142">
        <f>'2.IDENTIFICACIÓN'!F15</f>
        <v>0</v>
      </c>
      <c r="F26" s="142">
        <f>'2.IDENTIFICACIÓN'!G15</f>
        <v>0</v>
      </c>
      <c r="G26" s="142">
        <f>'2.IDENTIFICACIÓN'!H15</f>
        <v>0</v>
      </c>
      <c r="H26" s="142">
        <f>'2.IDENTIFICACIÓN'!I15</f>
        <v>0</v>
      </c>
      <c r="I26" s="143">
        <f>'5. ZONA RIESGO INHERENTE '!K20</f>
        <v>0</v>
      </c>
      <c r="J26" s="143" t="e">
        <f>'5. ZONA RIESGO INHERENTE '!L20</f>
        <v>#N/A</v>
      </c>
      <c r="K26" s="144" t="e">
        <f>'5. ZONA RIESGO INHERENTE '!M20</f>
        <v>#N/A</v>
      </c>
      <c r="L26" s="145" t="e">
        <f>'7. ZONA RIESGO RESIDUAL'!F22</f>
        <v>#DIV/0!</v>
      </c>
      <c r="M26" s="143">
        <f>'7. ZONA RIESGO RESIDUAL'!K22</f>
        <v>0</v>
      </c>
      <c r="N26" s="143">
        <f>'7. ZONA RIESGO RESIDUAL'!L22</f>
        <v>0</v>
      </c>
      <c r="O26" s="146" t="str">
        <f>'7. ZONA RIESGO RESIDUAL'!M22</f>
        <v/>
      </c>
      <c r="P26" s="148">
        <f>'7. ZONA RIESGO RESIDUAL'!N22</f>
        <v>0</v>
      </c>
      <c r="Q26" s="89"/>
      <c r="R26" s="89"/>
      <c r="S26" s="89"/>
      <c r="T26" s="89"/>
      <c r="U26" s="89"/>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BF26" s="38" t="s">
        <v>58</v>
      </c>
    </row>
    <row r="27" spans="2:64">
      <c r="B27" s="289"/>
      <c r="C27" s="147" t="str">
        <f>'2.IDENTIFICACIÓN'!D16</f>
        <v/>
      </c>
      <c r="D27" s="142" t="str">
        <f>'2.IDENTIFICACIÓN'!E16</f>
        <v/>
      </c>
      <c r="E27" s="142">
        <f>'2.IDENTIFICACIÓN'!F16</f>
        <v>0</v>
      </c>
      <c r="F27" s="142">
        <f>'2.IDENTIFICACIÓN'!G16</f>
        <v>0</v>
      </c>
      <c r="G27" s="142">
        <f>'2.IDENTIFICACIÓN'!H16</f>
        <v>0</v>
      </c>
      <c r="H27" s="142">
        <f>'2.IDENTIFICACIÓN'!I16</f>
        <v>0</v>
      </c>
      <c r="I27" s="143">
        <f>'5. ZONA RIESGO INHERENTE '!K21</f>
        <v>0</v>
      </c>
      <c r="J27" s="143" t="e">
        <f>'5. ZONA RIESGO INHERENTE '!L21</f>
        <v>#N/A</v>
      </c>
      <c r="K27" s="144" t="e">
        <f>'5. ZONA RIESGO INHERENTE '!M21</f>
        <v>#N/A</v>
      </c>
      <c r="L27" s="145" t="e">
        <f>'7. ZONA RIESGO RESIDUAL'!F23</f>
        <v>#DIV/0!</v>
      </c>
      <c r="M27" s="143">
        <f>'7. ZONA RIESGO RESIDUAL'!K23</f>
        <v>0</v>
      </c>
      <c r="N27" s="143">
        <f>'7. ZONA RIESGO RESIDUAL'!L23</f>
        <v>0</v>
      </c>
      <c r="O27" s="146" t="str">
        <f>'7. ZONA RIESGO RESIDUAL'!M23</f>
        <v/>
      </c>
      <c r="P27" s="148">
        <f>'7. ZONA RIESGO RESIDUAL'!N23</f>
        <v>0</v>
      </c>
      <c r="Q27" s="89"/>
      <c r="R27" s="89"/>
      <c r="S27" s="89"/>
      <c r="T27" s="89"/>
      <c r="U27" s="89"/>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BF27" s="38" t="s">
        <v>59</v>
      </c>
    </row>
    <row r="28" spans="2:64">
      <c r="B28" s="289"/>
      <c r="C28" s="147" t="str">
        <f>'2.IDENTIFICACIÓN'!D17</f>
        <v/>
      </c>
      <c r="D28" s="142" t="str">
        <f>'2.IDENTIFICACIÓN'!E17</f>
        <v/>
      </c>
      <c r="E28" s="142">
        <f>'2.IDENTIFICACIÓN'!F17</f>
        <v>0</v>
      </c>
      <c r="F28" s="142">
        <f>'2.IDENTIFICACIÓN'!G17</f>
        <v>0</v>
      </c>
      <c r="G28" s="142">
        <f>'2.IDENTIFICACIÓN'!H17</f>
        <v>0</v>
      </c>
      <c r="H28" s="142">
        <f>'2.IDENTIFICACIÓN'!I17</f>
        <v>0</v>
      </c>
      <c r="I28" s="143">
        <f>'5. ZONA RIESGO INHERENTE '!K22</f>
        <v>0</v>
      </c>
      <c r="J28" s="143" t="e">
        <f>'5. ZONA RIESGO INHERENTE '!L22</f>
        <v>#N/A</v>
      </c>
      <c r="K28" s="144" t="e">
        <f>'5. ZONA RIESGO INHERENTE '!M22</f>
        <v>#N/A</v>
      </c>
      <c r="L28" s="145" t="e">
        <f>'7. ZONA RIESGO RESIDUAL'!F24</f>
        <v>#DIV/0!</v>
      </c>
      <c r="M28" s="143">
        <f>'7. ZONA RIESGO RESIDUAL'!K24</f>
        <v>0</v>
      </c>
      <c r="N28" s="143">
        <f>'7. ZONA RIESGO RESIDUAL'!L24</f>
        <v>0</v>
      </c>
      <c r="O28" s="146" t="str">
        <f>'7. ZONA RIESGO RESIDUAL'!M24</f>
        <v/>
      </c>
      <c r="P28" s="148">
        <f>'7. ZONA RIESGO RESIDUAL'!N24</f>
        <v>0</v>
      </c>
      <c r="Q28" s="89"/>
      <c r="R28" s="89"/>
      <c r="S28" s="89"/>
      <c r="T28" s="89"/>
      <c r="U28" s="89"/>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BF28" s="38" t="s">
        <v>60</v>
      </c>
    </row>
    <row r="29" spans="2:64">
      <c r="B29" s="289"/>
      <c r="C29" s="147" t="str">
        <f>'2.IDENTIFICACIÓN'!D18</f>
        <v/>
      </c>
      <c r="D29" s="142" t="str">
        <f>'2.IDENTIFICACIÓN'!E18</f>
        <v/>
      </c>
      <c r="E29" s="142">
        <f>'2.IDENTIFICACIÓN'!F18</f>
        <v>0</v>
      </c>
      <c r="F29" s="142">
        <f>'2.IDENTIFICACIÓN'!G18</f>
        <v>0</v>
      </c>
      <c r="G29" s="142">
        <f>'2.IDENTIFICACIÓN'!H18</f>
        <v>0</v>
      </c>
      <c r="H29" s="142">
        <f>'2.IDENTIFICACIÓN'!I18</f>
        <v>0</v>
      </c>
      <c r="I29" s="143">
        <f>'5. ZONA RIESGO INHERENTE '!K23</f>
        <v>0</v>
      </c>
      <c r="J29" s="143" t="e">
        <f>'5. ZONA RIESGO INHERENTE '!L23</f>
        <v>#N/A</v>
      </c>
      <c r="K29" s="144" t="e">
        <f>'5. ZONA RIESGO INHERENTE '!M23</f>
        <v>#N/A</v>
      </c>
      <c r="L29" s="145" t="e">
        <f>'7. ZONA RIESGO RESIDUAL'!F25</f>
        <v>#DIV/0!</v>
      </c>
      <c r="M29" s="143">
        <f>'7. ZONA RIESGO RESIDUAL'!K25</f>
        <v>0</v>
      </c>
      <c r="N29" s="143">
        <f>'7. ZONA RIESGO RESIDUAL'!L25</f>
        <v>0</v>
      </c>
      <c r="O29" s="146" t="str">
        <f>'7. ZONA RIESGO RESIDUAL'!M25</f>
        <v/>
      </c>
      <c r="P29" s="148">
        <f>'7. ZONA RIESGO RESIDUAL'!N25</f>
        <v>0</v>
      </c>
      <c r="Q29" s="89"/>
      <c r="R29" s="89"/>
      <c r="S29" s="89"/>
      <c r="T29" s="89"/>
      <c r="U29" s="89"/>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row>
    <row r="30" spans="2:64">
      <c r="B30" s="289"/>
      <c r="C30" s="147" t="str">
        <f>'2.IDENTIFICACIÓN'!D19</f>
        <v/>
      </c>
      <c r="D30" s="142" t="str">
        <f>'2.IDENTIFICACIÓN'!E19</f>
        <v/>
      </c>
      <c r="E30" s="142">
        <f>'2.IDENTIFICACIÓN'!F19</f>
        <v>0</v>
      </c>
      <c r="F30" s="142">
        <f>'2.IDENTIFICACIÓN'!G19</f>
        <v>0</v>
      </c>
      <c r="G30" s="142">
        <f>'2.IDENTIFICACIÓN'!H19</f>
        <v>0</v>
      </c>
      <c r="H30" s="142">
        <f>'2.IDENTIFICACIÓN'!I19</f>
        <v>0</v>
      </c>
      <c r="I30" s="143">
        <f>'5. ZONA RIESGO INHERENTE '!K24</f>
        <v>0</v>
      </c>
      <c r="J30" s="143" t="e">
        <f>'5. ZONA RIESGO INHERENTE '!L24</f>
        <v>#N/A</v>
      </c>
      <c r="K30" s="144" t="e">
        <f>'5. ZONA RIESGO INHERENTE '!M24</f>
        <v>#N/A</v>
      </c>
      <c r="L30" s="145" t="e">
        <f>'7. ZONA RIESGO RESIDUAL'!F26</f>
        <v>#DIV/0!</v>
      </c>
      <c r="M30" s="143">
        <f>'7. ZONA RIESGO RESIDUAL'!K26</f>
        <v>0</v>
      </c>
      <c r="N30" s="143">
        <f>'7. ZONA RIESGO RESIDUAL'!L26</f>
        <v>0</v>
      </c>
      <c r="O30" s="146" t="str">
        <f>'7. ZONA RIESGO RESIDUAL'!M26</f>
        <v/>
      </c>
      <c r="P30" s="148">
        <f>'7. ZONA RIESGO RESIDUAL'!N26</f>
        <v>0</v>
      </c>
      <c r="Q30" s="89"/>
      <c r="R30" s="89"/>
      <c r="S30" s="89"/>
      <c r="T30" s="89"/>
      <c r="U30" s="89"/>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row>
    <row r="31" spans="2:64">
      <c r="B31" s="289"/>
      <c r="C31" s="147" t="str">
        <f>'2.IDENTIFICACIÓN'!D20</f>
        <v/>
      </c>
      <c r="D31" s="142" t="str">
        <f>'2.IDENTIFICACIÓN'!E20</f>
        <v/>
      </c>
      <c r="E31" s="142">
        <f>'2.IDENTIFICACIÓN'!F20</f>
        <v>0</v>
      </c>
      <c r="F31" s="142">
        <f>'2.IDENTIFICACIÓN'!G20</f>
        <v>0</v>
      </c>
      <c r="G31" s="142">
        <f>'2.IDENTIFICACIÓN'!H20</f>
        <v>0</v>
      </c>
      <c r="H31" s="142">
        <f>'2.IDENTIFICACIÓN'!I20</f>
        <v>0</v>
      </c>
      <c r="I31" s="143">
        <f>'5. ZONA RIESGO INHERENTE '!K25</f>
        <v>0</v>
      </c>
      <c r="J31" s="143" t="e">
        <f>'5. ZONA RIESGO INHERENTE '!L25</f>
        <v>#N/A</v>
      </c>
      <c r="K31" s="144" t="e">
        <f>'5. ZONA RIESGO INHERENTE '!M25</f>
        <v>#N/A</v>
      </c>
      <c r="L31" s="145" t="e">
        <f>'7. ZONA RIESGO RESIDUAL'!F27</f>
        <v>#DIV/0!</v>
      </c>
      <c r="M31" s="143">
        <f>'7. ZONA RIESGO RESIDUAL'!K27</f>
        <v>0</v>
      </c>
      <c r="N31" s="143">
        <f>'7. ZONA RIESGO RESIDUAL'!L27</f>
        <v>0</v>
      </c>
      <c r="O31" s="146" t="str">
        <f>'7. ZONA RIESGO RESIDUAL'!M27</f>
        <v/>
      </c>
      <c r="P31" s="148">
        <f>'7. ZONA RIESGO RESIDUAL'!N27</f>
        <v>0</v>
      </c>
      <c r="Q31" s="89"/>
      <c r="R31" s="89"/>
      <c r="S31" s="89"/>
      <c r="T31" s="89"/>
      <c r="U31" s="89"/>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row>
    <row r="32" spans="2:64">
      <c r="B32" s="289"/>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row>
    <row r="33" spans="2:2">
      <c r="B33" s="289"/>
    </row>
    <row r="34" spans="2:2">
      <c r="B34" s="289"/>
    </row>
  </sheetData>
  <sheetProtection algorithmName="SHA-512" hashValue="97JTKsoFso+aeZLN9kpEsZd8n95XKSkLyrKm6aUG9X9uAXJ815Z3GROVzWpCsf7R2z2SL0RN2Kjnhvy6+rxhfQ==" saltValue="RCyqK6broM7j5iKllubVMw==" spinCount="100000" sheet="1" insertRows="0" deleteRows="0"/>
  <mergeCells count="59">
    <mergeCell ref="AR12:AR14"/>
    <mergeCell ref="AS12:AS14"/>
    <mergeCell ref="W10:AT11"/>
    <mergeCell ref="AM12:AM14"/>
    <mergeCell ref="AN12:AN14"/>
    <mergeCell ref="AO12:AO14"/>
    <mergeCell ref="AP12:AP14"/>
    <mergeCell ref="AQ12:AQ14"/>
    <mergeCell ref="Z12:Z14"/>
    <mergeCell ref="AA12:AA14"/>
    <mergeCell ref="AT12:AT14"/>
    <mergeCell ref="AB12:AB14"/>
    <mergeCell ref="AC12:AC14"/>
    <mergeCell ref="AD12:AD14"/>
    <mergeCell ref="AE12:AE14"/>
    <mergeCell ref="AF12:AF14"/>
    <mergeCell ref="AG12:AG14"/>
    <mergeCell ref="AH12:AH14"/>
    <mergeCell ref="AJ12:AJ14"/>
    <mergeCell ref="AL12:AL14"/>
    <mergeCell ref="AI12:AI14"/>
    <mergeCell ref="AK12:AK14"/>
    <mergeCell ref="W12:W14"/>
    <mergeCell ref="E1:W5"/>
    <mergeCell ref="I10:O10"/>
    <mergeCell ref="P10:V11"/>
    <mergeCell ref="P12:P14"/>
    <mergeCell ref="R12:R14"/>
    <mergeCell ref="S12:S14"/>
    <mergeCell ref="T12:T14"/>
    <mergeCell ref="U12:U14"/>
    <mergeCell ref="V12:V14"/>
    <mergeCell ref="C7:Y8"/>
    <mergeCell ref="C9:Y9"/>
    <mergeCell ref="X4:Y5"/>
    <mergeCell ref="K13:K14"/>
    <mergeCell ref="O13:O14"/>
    <mergeCell ref="D11:D14"/>
    <mergeCell ref="M13:M14"/>
    <mergeCell ref="N13:N14"/>
    <mergeCell ref="M12:O12"/>
    <mergeCell ref="G11:G14"/>
    <mergeCell ref="L13:L14"/>
    <mergeCell ref="X1:Y2"/>
    <mergeCell ref="I11:K11"/>
    <mergeCell ref="C1:D5"/>
    <mergeCell ref="L11:O11"/>
    <mergeCell ref="B6:B34"/>
    <mergeCell ref="C10:H10"/>
    <mergeCell ref="C11:C14"/>
    <mergeCell ref="E11:E14"/>
    <mergeCell ref="F11:F14"/>
    <mergeCell ref="H11:H14"/>
    <mergeCell ref="I12:K12"/>
    <mergeCell ref="I13:I14"/>
    <mergeCell ref="X12:X14"/>
    <mergeCell ref="Y12:Y14"/>
    <mergeCell ref="Q12:Q14"/>
    <mergeCell ref="J13:J14"/>
  </mergeCells>
  <conditionalFormatting sqref="J15:J31">
    <cfRule type="containsErrors" dxfId="10" priority="47">
      <formula>ISERROR(J15)</formula>
    </cfRule>
  </conditionalFormatting>
  <conditionalFormatting sqref="O15:O31">
    <cfRule type="containsText" dxfId="9" priority="28" operator="containsText" text="BAJA">
      <formula>NOT(ISERROR(SEARCH("BAJA",O15)))</formula>
    </cfRule>
    <cfRule type="containsText" dxfId="8" priority="29" operator="containsText" text="MODERADO">
      <formula>NOT(ISERROR(SEARCH("MODERADO",O15)))</formula>
    </cfRule>
    <cfRule type="containsText" dxfId="7" priority="30" operator="containsText" text="ALTA">
      <formula>NOT(ISERROR(SEARCH("ALTA",O15)))</formula>
    </cfRule>
    <cfRule type="containsText" dxfId="6" priority="31" operator="containsText" text="EXTREMA">
      <formula>NOT(ISERROR(SEARCH("EXTREMA",O15)))</formula>
    </cfRule>
    <cfRule type="containsErrors" dxfId="5" priority="32">
      <formula>ISERROR(O15)</formula>
    </cfRule>
  </conditionalFormatting>
  <conditionalFormatting sqref="K15:K31">
    <cfRule type="containsErrors" dxfId="4" priority="27">
      <formula>ISERROR(K15)</formula>
    </cfRule>
  </conditionalFormatting>
  <conditionalFormatting sqref="K15:K31">
    <cfRule type="containsText" dxfId="3" priority="23" operator="containsText" text="BAJA">
      <formula>NOT(ISERROR(SEARCH("BAJA",K15)))</formula>
    </cfRule>
    <cfRule type="containsText" dxfId="2" priority="24" operator="containsText" text="ALTA">
      <formula>NOT(ISERROR(SEARCH("ALTA",K15)))</formula>
    </cfRule>
    <cfRule type="containsText" dxfId="1" priority="25" operator="containsText" text="MODERADO">
      <formula>NOT(ISERROR(SEARCH("MODERADO",K15)))</formula>
    </cfRule>
    <cfRule type="containsText" dxfId="0" priority="26" operator="containsText" text="EXTREMA">
      <formula>NOT(ISERROR(SEARCH("EXTREMA",K15)))</formula>
    </cfRule>
  </conditionalFormatting>
  <pageMargins left="0.70866141732283472" right="0.70866141732283472" top="0.74803149606299213" bottom="0.74803149606299213" header="0.31496062992125984" footer="0.31496062992125984"/>
  <pageSetup orientation="portrait" r:id="rId1"/>
  <ignoredErrors>
    <ignoredError sqref="P15" unlockedFormula="1"/>
  </ignoredErrors>
  <drawing r:id="rId2"/>
</worksheet>
</file>

<file path=xl/worksheets/sheet2.xml><?xml version="1.0" encoding="utf-8"?>
<worksheet xmlns="http://schemas.openxmlformats.org/spreadsheetml/2006/main" xmlns:r="http://schemas.openxmlformats.org/officeDocument/2006/relationships">
  <dimension ref="A1:U52"/>
  <sheetViews>
    <sheetView showGridLines="0" tabSelected="1" zoomScale="90" zoomScaleNormal="90" workbookViewId="0">
      <selection sqref="A1:G1"/>
    </sheetView>
  </sheetViews>
  <sheetFormatPr baseColWidth="10" defaultColWidth="9.109375" defaultRowHeight="13.8"/>
  <cols>
    <col min="1" max="1" width="10" style="4" customWidth="1"/>
    <col min="2" max="2" width="12.33203125" style="4" customWidth="1"/>
    <col min="3" max="3" width="35.6640625" style="4" customWidth="1"/>
    <col min="4" max="4" width="11.88671875" style="4" customWidth="1"/>
    <col min="5" max="5" width="13.5546875" style="4" customWidth="1"/>
    <col min="6" max="6" width="16.88671875" style="4" customWidth="1"/>
    <col min="7" max="7" width="19.33203125" style="4" customWidth="1"/>
    <col min="8" max="8" width="2.109375" style="4" customWidth="1"/>
    <col min="9" max="13" width="9.109375" style="4"/>
    <col min="14" max="19" width="9.109375" style="4" customWidth="1"/>
    <col min="20" max="20" width="14.88671875" style="4" hidden="1" customWidth="1"/>
    <col min="21" max="21" width="9.109375" style="4" hidden="1" customWidth="1"/>
    <col min="22" max="16384" width="9.109375" style="4"/>
  </cols>
  <sheetData>
    <row r="1" spans="1:20" ht="27" customHeight="1">
      <c r="A1" s="166" t="s">
        <v>181</v>
      </c>
      <c r="B1" s="167"/>
      <c r="C1" s="167"/>
      <c r="D1" s="167"/>
      <c r="E1" s="167"/>
      <c r="F1" s="167"/>
      <c r="G1" s="168"/>
      <c r="H1" s="3"/>
    </row>
    <row r="2" spans="1:20" ht="30" customHeight="1">
      <c r="A2" s="169" t="s">
        <v>12</v>
      </c>
      <c r="B2" s="169"/>
      <c r="C2" s="170" t="s">
        <v>234</v>
      </c>
      <c r="D2" s="170"/>
      <c r="E2" s="170"/>
      <c r="F2" s="170"/>
      <c r="G2" s="170"/>
      <c r="H2" s="5"/>
    </row>
    <row r="3" spans="1:20" ht="102.75" customHeight="1">
      <c r="A3" s="171" t="s">
        <v>164</v>
      </c>
      <c r="B3" s="171"/>
      <c r="C3" s="172" t="s">
        <v>288</v>
      </c>
      <c r="D3" s="172"/>
      <c r="E3" s="172"/>
      <c r="F3" s="172"/>
      <c r="G3" s="172"/>
      <c r="H3" s="5"/>
      <c r="I3" s="6"/>
    </row>
    <row r="4" spans="1:20" ht="30" customHeight="1">
      <c r="A4" s="171" t="s">
        <v>180</v>
      </c>
      <c r="B4" s="171"/>
      <c r="C4" s="174"/>
      <c r="D4" s="174"/>
      <c r="E4" s="174"/>
      <c r="F4" s="174"/>
      <c r="G4" s="174"/>
      <c r="H4" s="5"/>
      <c r="I4" s="6"/>
    </row>
    <row r="5" spans="1:20" ht="73.5" customHeight="1">
      <c r="A5" s="171" t="s">
        <v>165</v>
      </c>
      <c r="B5" s="171"/>
      <c r="C5" s="173" t="s">
        <v>289</v>
      </c>
      <c r="D5" s="173"/>
      <c r="E5" s="173"/>
      <c r="F5" s="173"/>
      <c r="G5" s="173"/>
      <c r="H5" s="5"/>
    </row>
    <row r="6" spans="1:20" ht="33.75" customHeight="1">
      <c r="A6" s="175" t="s">
        <v>3</v>
      </c>
      <c r="B6" s="175"/>
      <c r="C6" s="175"/>
      <c r="D6" s="175"/>
      <c r="E6" s="175"/>
      <c r="F6" s="175"/>
      <c r="G6" s="175"/>
      <c r="H6" s="5"/>
      <c r="T6" s="72" t="s">
        <v>166</v>
      </c>
    </row>
    <row r="7" spans="1:20" ht="59.25" customHeight="1">
      <c r="A7" s="165" t="s">
        <v>1</v>
      </c>
      <c r="B7" s="165"/>
      <c r="C7" s="165"/>
      <c r="D7" s="165"/>
      <c r="E7" s="165"/>
      <c r="F7" s="165"/>
      <c r="G7" s="165"/>
      <c r="H7" s="5"/>
      <c r="T7" s="72" t="s">
        <v>167</v>
      </c>
    </row>
    <row r="8" spans="1:20" ht="67.5" customHeight="1">
      <c r="A8" s="165"/>
      <c r="B8" s="165"/>
      <c r="C8" s="165"/>
      <c r="D8" s="165" t="s">
        <v>1</v>
      </c>
      <c r="E8" s="165"/>
      <c r="F8" s="165"/>
      <c r="G8" s="165"/>
      <c r="H8" s="5"/>
      <c r="T8" s="72" t="s">
        <v>163</v>
      </c>
    </row>
    <row r="9" spans="1:20" ht="52.5" customHeight="1">
      <c r="A9" s="165"/>
      <c r="B9" s="165"/>
      <c r="C9" s="165"/>
      <c r="D9" s="165" t="s">
        <v>1</v>
      </c>
      <c r="E9" s="165"/>
      <c r="F9" s="165"/>
      <c r="G9" s="165"/>
      <c r="H9" s="5"/>
      <c r="T9" s="72" t="s">
        <v>168</v>
      </c>
    </row>
    <row r="10" spans="1:20" ht="52.5" customHeight="1">
      <c r="A10" s="165"/>
      <c r="B10" s="165"/>
      <c r="C10" s="165"/>
      <c r="D10" s="165" t="s">
        <v>1</v>
      </c>
      <c r="E10" s="165"/>
      <c r="F10" s="165"/>
      <c r="G10" s="165"/>
      <c r="H10" s="5"/>
      <c r="T10" s="72" t="s">
        <v>169</v>
      </c>
    </row>
    <row r="11" spans="1:20" ht="33" customHeight="1">
      <c r="A11" s="175" t="s">
        <v>4</v>
      </c>
      <c r="B11" s="175"/>
      <c r="C11" s="175"/>
      <c r="D11" s="175"/>
      <c r="E11" s="175"/>
      <c r="F11" s="175"/>
      <c r="G11" s="175"/>
      <c r="H11" s="5"/>
      <c r="T11" s="72" t="s">
        <v>171</v>
      </c>
    </row>
    <row r="12" spans="1:20" ht="52.5" customHeight="1">
      <c r="A12" s="165" t="s">
        <v>1</v>
      </c>
      <c r="B12" s="165"/>
      <c r="C12" s="165"/>
      <c r="D12" s="165" t="s">
        <v>1</v>
      </c>
      <c r="E12" s="165"/>
      <c r="F12" s="165"/>
      <c r="G12" s="165"/>
      <c r="H12" s="5"/>
      <c r="L12" s="7"/>
      <c r="T12" s="72" t="s">
        <v>170</v>
      </c>
    </row>
    <row r="13" spans="1:20" ht="52.5" customHeight="1">
      <c r="A13" s="165" t="s">
        <v>1</v>
      </c>
      <c r="B13" s="165"/>
      <c r="C13" s="165"/>
      <c r="D13" s="165" t="s">
        <v>1</v>
      </c>
      <c r="E13" s="165"/>
      <c r="F13" s="165"/>
      <c r="G13" s="165"/>
      <c r="H13" s="5"/>
      <c r="L13" s="7"/>
      <c r="T13" s="72" t="s">
        <v>172</v>
      </c>
    </row>
    <row r="14" spans="1:20" ht="52.5" customHeight="1">
      <c r="A14" s="165" t="s">
        <v>1</v>
      </c>
      <c r="B14" s="165"/>
      <c r="C14" s="165"/>
      <c r="D14" s="165" t="s">
        <v>1</v>
      </c>
      <c r="E14" s="165"/>
      <c r="F14" s="165"/>
      <c r="G14" s="165"/>
      <c r="H14" s="5"/>
      <c r="L14" s="7"/>
      <c r="T14" s="72" t="s">
        <v>173</v>
      </c>
    </row>
    <row r="15" spans="1:20" ht="52.5" customHeight="1">
      <c r="A15" s="165" t="s">
        <v>1</v>
      </c>
      <c r="B15" s="165"/>
      <c r="C15" s="165"/>
      <c r="D15" s="165" t="s">
        <v>1</v>
      </c>
      <c r="E15" s="165"/>
      <c r="F15" s="165"/>
      <c r="G15" s="165"/>
      <c r="H15" s="5"/>
      <c r="T15" s="72" t="s">
        <v>174</v>
      </c>
    </row>
    <row r="16" spans="1:20" ht="52.5" customHeight="1">
      <c r="A16" s="165" t="s">
        <v>1</v>
      </c>
      <c r="B16" s="165"/>
      <c r="C16" s="165"/>
      <c r="D16" s="165" t="s">
        <v>1</v>
      </c>
      <c r="E16" s="165"/>
      <c r="F16" s="165"/>
      <c r="G16" s="165"/>
      <c r="H16" s="5"/>
      <c r="T16" s="72" t="s">
        <v>175</v>
      </c>
    </row>
    <row r="17" spans="1:20" ht="19.5" customHeight="1">
      <c r="A17" s="5"/>
      <c r="B17" s="5"/>
      <c r="C17" s="5"/>
      <c r="D17" s="5"/>
      <c r="E17" s="5"/>
      <c r="F17" s="5"/>
      <c r="G17" s="5"/>
      <c r="H17" s="5"/>
      <c r="T17" s="72" t="s">
        <v>176</v>
      </c>
    </row>
    <row r="18" spans="1:20">
      <c r="T18" s="72" t="s">
        <v>177</v>
      </c>
    </row>
    <row r="19" spans="1:20">
      <c r="T19" s="72" t="s">
        <v>207</v>
      </c>
    </row>
    <row r="20" spans="1:20">
      <c r="T20" s="72" t="s">
        <v>178</v>
      </c>
    </row>
    <row r="21" spans="1:20">
      <c r="T21" s="72" t="s">
        <v>179</v>
      </c>
    </row>
    <row r="36" spans="1:1">
      <c r="A36" s="92" t="s">
        <v>218</v>
      </c>
    </row>
    <row r="37" spans="1:1">
      <c r="A37" s="92" t="s">
        <v>219</v>
      </c>
    </row>
    <row r="38" spans="1:1">
      <c r="A38" s="92" t="s">
        <v>220</v>
      </c>
    </row>
    <row r="39" spans="1:1">
      <c r="A39" s="92" t="s">
        <v>221</v>
      </c>
    </row>
    <row r="40" spans="1:1">
      <c r="A40" s="92" t="s">
        <v>222</v>
      </c>
    </row>
    <row r="41" spans="1:1">
      <c r="A41" s="92" t="s">
        <v>223</v>
      </c>
    </row>
    <row r="42" spans="1:1">
      <c r="A42" s="92" t="s">
        <v>224</v>
      </c>
    </row>
    <row r="43" spans="1:1">
      <c r="A43" s="92" t="s">
        <v>225</v>
      </c>
    </row>
    <row r="44" spans="1:1">
      <c r="A44" s="92" t="s">
        <v>226</v>
      </c>
    </row>
    <row r="45" spans="1:1">
      <c r="A45" s="92" t="s">
        <v>227</v>
      </c>
    </row>
    <row r="46" spans="1:1">
      <c r="A46" s="92" t="s">
        <v>228</v>
      </c>
    </row>
    <row r="47" spans="1:1">
      <c r="A47" s="92" t="s">
        <v>229</v>
      </c>
    </row>
    <row r="48" spans="1:1">
      <c r="A48" s="92" t="s">
        <v>230</v>
      </c>
    </row>
    <row r="49" spans="1:1">
      <c r="A49" s="92" t="s">
        <v>231</v>
      </c>
    </row>
    <row r="50" spans="1:1">
      <c r="A50" s="92" t="s">
        <v>232</v>
      </c>
    </row>
    <row r="51" spans="1:1">
      <c r="A51" s="92" t="s">
        <v>233</v>
      </c>
    </row>
    <row r="52" spans="1:1">
      <c r="A52" s="92" t="s">
        <v>234</v>
      </c>
    </row>
  </sheetData>
  <sheetProtection formatCells="0" formatColumns="0" formatRows="0" insertRows="0" deleteRows="0"/>
  <protectedRanges>
    <protectedRange sqref="E7:F10 A8:D10 A7:C7" name="Rango1_1"/>
    <protectedRange sqref="A12:F16" name="Rango1_2"/>
  </protectedRanges>
  <mergeCells count="20">
    <mergeCell ref="C5:G5"/>
    <mergeCell ref="A4:B4"/>
    <mergeCell ref="C4:G4"/>
    <mergeCell ref="A11:G11"/>
    <mergeCell ref="A6:G6"/>
    <mergeCell ref="A7:G7"/>
    <mergeCell ref="A8:G8"/>
    <mergeCell ref="A9:G9"/>
    <mergeCell ref="A10:G10"/>
    <mergeCell ref="A5:B5"/>
    <mergeCell ref="A1:G1"/>
    <mergeCell ref="A2:B2"/>
    <mergeCell ref="C2:G2"/>
    <mergeCell ref="A3:B3"/>
    <mergeCell ref="C3:G3"/>
    <mergeCell ref="A12:G12"/>
    <mergeCell ref="A13:G13"/>
    <mergeCell ref="A14:G14"/>
    <mergeCell ref="A15:G15"/>
    <mergeCell ref="A16:G16"/>
  </mergeCells>
  <conditionalFormatting sqref="C5:G5">
    <cfRule type="cellIs" dxfId="42" priority="5" stopIfTrue="1" operator="equal">
      <formula>0</formula>
    </cfRule>
  </conditionalFormatting>
  <conditionalFormatting sqref="A6">
    <cfRule type="cellIs" dxfId="41" priority="1" stopIfTrue="1" operator="equal">
      <formula>0</formula>
    </cfRule>
  </conditionalFormatting>
  <conditionalFormatting sqref="C2:G2">
    <cfRule type="cellIs" dxfId="40" priority="7" stopIfTrue="1" operator="equal">
      <formula>0</formula>
    </cfRule>
  </conditionalFormatting>
  <conditionalFormatting sqref="C3:G3">
    <cfRule type="cellIs" dxfId="39" priority="6" stopIfTrue="1" operator="equal">
      <formula>0</formula>
    </cfRule>
  </conditionalFormatting>
  <conditionalFormatting sqref="C4:G4">
    <cfRule type="cellIs" dxfId="38" priority="4" stopIfTrue="1" operator="equal">
      <formula>0</formula>
    </cfRule>
  </conditionalFormatting>
  <conditionalFormatting sqref="A11">
    <cfRule type="cellIs" dxfId="37" priority="3" stopIfTrue="1" operator="equal">
      <formula>0</formula>
    </cfRule>
  </conditionalFormatting>
  <dataValidations count="2">
    <dataValidation type="list" allowBlank="1" showInputMessage="1" showErrorMessage="1" sqref="C2:G2">
      <formula1>$A$36:$A$52</formula1>
    </dataValidation>
    <dataValidation allowBlank="1" showInputMessage="1" showErrorMessage="1" prompt="Tomadas de la caracterización del proceso." sqref="C5:G5"/>
  </dataValidations>
  <pageMargins left="0.70866141732283472" right="0.70866141732283472" top="0.74803149606299213" bottom="0.74803149606299213" header="0.31496062992125984" footer="0.31496062992125984"/>
  <pageSetup scale="75" orientation="portrait" r:id="rId1"/>
  <legacyDrawing r:id="rId2"/>
</worksheet>
</file>

<file path=xl/worksheets/sheet3.xml><?xml version="1.0" encoding="utf-8"?>
<worksheet xmlns="http://schemas.openxmlformats.org/spreadsheetml/2006/main" xmlns:r="http://schemas.openxmlformats.org/officeDocument/2006/relationships">
  <dimension ref="A1:J22"/>
  <sheetViews>
    <sheetView showGridLines="0" view="pageBreakPreview" topLeftCell="D1" zoomScale="60" zoomScaleNormal="55" workbookViewId="0">
      <selection activeCell="F5" sqref="F5"/>
    </sheetView>
  </sheetViews>
  <sheetFormatPr baseColWidth="10" defaultColWidth="9.109375" defaultRowHeight="0" customHeight="1" zeroHeight="1"/>
  <cols>
    <col min="1" max="1" width="4.6640625" style="66" hidden="1" customWidth="1"/>
    <col min="2" max="2" width="32.44140625" style="64" hidden="1" customWidth="1"/>
    <col min="3" max="3" width="11.109375" style="64" hidden="1" customWidth="1"/>
    <col min="4" max="4" width="36.88671875" style="66" customWidth="1"/>
    <col min="5" max="5" width="62.5546875" style="66" customWidth="1"/>
    <col min="6" max="6" width="60.5546875" style="66" customWidth="1"/>
    <col min="7" max="7" width="55" style="66" customWidth="1"/>
    <col min="8" max="8" width="32.6640625" style="66" customWidth="1"/>
    <col min="9" max="9" width="30" style="71" customWidth="1"/>
    <col min="10" max="10" width="24.109375" style="65" hidden="1" customWidth="1"/>
    <col min="11" max="11" width="2.109375" style="66" customWidth="1"/>
    <col min="12" max="12" width="7.88671875" style="66" customWidth="1"/>
    <col min="13" max="13" width="4.33203125" style="66" customWidth="1"/>
    <col min="14" max="14" width="11.6640625" style="66" customWidth="1"/>
    <col min="15" max="16384" width="9.109375" style="66"/>
  </cols>
  <sheetData>
    <row r="1" spans="2:10" ht="29.25" customHeight="1">
      <c r="C1" s="177" t="s">
        <v>182</v>
      </c>
      <c r="D1" s="178"/>
      <c r="E1" s="178"/>
      <c r="F1" s="178"/>
      <c r="G1" s="178"/>
      <c r="H1" s="178"/>
      <c r="I1" s="179"/>
    </row>
    <row r="2" spans="2:10" ht="21.75" customHeight="1">
      <c r="E2" s="67"/>
      <c r="F2" s="67"/>
      <c r="G2" s="176"/>
      <c r="H2" s="176"/>
      <c r="I2" s="176"/>
    </row>
    <row r="3" spans="2:10" ht="38.25" customHeight="1">
      <c r="C3" s="68" t="s">
        <v>197</v>
      </c>
      <c r="D3" s="73" t="s">
        <v>12</v>
      </c>
      <c r="E3" s="73" t="s">
        <v>164</v>
      </c>
      <c r="F3" s="73" t="s">
        <v>275</v>
      </c>
      <c r="G3" s="73" t="s">
        <v>5</v>
      </c>
      <c r="H3" s="73" t="s">
        <v>87</v>
      </c>
      <c r="I3" s="73" t="s">
        <v>88</v>
      </c>
    </row>
    <row r="4" spans="2:10" ht="177.75" customHeight="1">
      <c r="B4" s="154" t="str">
        <f>J4&amp;COUNTIF($J$4:J4,J4)</f>
        <v>GESTIÓN1</v>
      </c>
      <c r="C4" s="69">
        <v>1</v>
      </c>
      <c r="D4" s="109" t="str">
        <f>IF(F4&lt;&gt;"",'1. CONTEXTO'!$C$2,"")</f>
        <v>Gestión documental</v>
      </c>
      <c r="E4" s="109" t="str">
        <f>IF(F4&lt;&gt;"",'1. CONTEXTO'!$C$3,"")</f>
        <v>Administrar la documentación que genera y recibe el IDIGER, mediante el cumplimiento de directrices emitidas por el archivo de Bogotá, el Archivo General de la Nación y la Normatividad vigente, para el manejo adecuado de la documentación, conservación, integridad y transparencia de las actividades de Gestión Documental.</v>
      </c>
      <c r="F4" s="162" t="s">
        <v>290</v>
      </c>
      <c r="G4" s="162" t="s">
        <v>296</v>
      </c>
      <c r="H4" s="162" t="s">
        <v>290</v>
      </c>
      <c r="I4" s="112" t="s">
        <v>91</v>
      </c>
      <c r="J4" s="149" t="str">
        <f>IF(OR(I4="GESTIÓN",I4="ESTRATÉGICO"),"GESTIÓN",I4)</f>
        <v>GESTIÓN</v>
      </c>
    </row>
    <row r="5" spans="2:10" ht="156" customHeight="1">
      <c r="B5" s="154" t="str">
        <f>J5&amp;COUNTIF($J$4:J5,J5)</f>
        <v>CORRUPCIÓN1</v>
      </c>
      <c r="C5" s="70">
        <f>C4+1</f>
        <v>2</v>
      </c>
      <c r="D5" s="109" t="str">
        <f>IF(F5&lt;&gt;"",'1. CONTEXTO'!$C$2,"")</f>
        <v>Gestión documental</v>
      </c>
      <c r="E5" s="109" t="str">
        <f>IF(F5&lt;&gt;"",'1. CONTEXTO'!$C$3,"")</f>
        <v>Administrar la documentación que genera y recibe el IDIGER, mediante el cumplimiento de directrices emitidas por el archivo de Bogotá, el Archivo General de la Nación y la Normatividad vigente, para el manejo adecuado de la documentación, conservación, integridad y transparencia de las actividades de Gestión Documental.</v>
      </c>
      <c r="F5" s="162" t="s">
        <v>297</v>
      </c>
      <c r="G5" s="164" t="s">
        <v>298</v>
      </c>
      <c r="H5" s="162" t="s">
        <v>291</v>
      </c>
      <c r="I5" s="112" t="s">
        <v>93</v>
      </c>
      <c r="J5" s="149" t="str">
        <f>IF(OR(I5="GESTIÓN",I5="ESTRATÉGICO"),"GESTIÓN",I5)</f>
        <v>CORRUPCIÓN</v>
      </c>
    </row>
    <row r="6" spans="2:10" ht="119.25" customHeight="1">
      <c r="B6" s="154" t="str">
        <f>J6&amp;COUNTIF($J$4:J6,J6)</f>
        <v>01</v>
      </c>
      <c r="C6" s="70">
        <f t="shared" ref="C6:C20" si="0">C5+1</f>
        <v>3</v>
      </c>
      <c r="D6" s="109" t="str">
        <f>IF(F6&lt;&gt;"",'1. CONTEXTO'!$C$2,"")</f>
        <v/>
      </c>
      <c r="E6" s="109" t="str">
        <f>IF(F6&lt;&gt;"",'1. CONTEXTO'!$C$3,"")</f>
        <v/>
      </c>
      <c r="F6" s="150"/>
      <c r="G6" s="111"/>
      <c r="H6" s="112"/>
      <c r="I6" s="112"/>
      <c r="J6" s="149">
        <f>IF(OR(I6="GESTIÓN",I6="ESTRATÉGICO"),"GESTIÓN",I6)</f>
        <v>0</v>
      </c>
    </row>
    <row r="7" spans="2:10" ht="81" customHeight="1">
      <c r="B7" s="154" t="str">
        <f>J7&amp;COUNTIF($J$4:J7,J7)</f>
        <v>02</v>
      </c>
      <c r="C7" s="70">
        <f t="shared" si="0"/>
        <v>4</v>
      </c>
      <c r="D7" s="109" t="str">
        <f>IF(F7&lt;&gt;"",'1. CONTEXTO'!$C$2,"")</f>
        <v/>
      </c>
      <c r="E7" s="109" t="str">
        <f>IF(F7&lt;&gt;"",'1. CONTEXTO'!$C$3,"")</f>
        <v/>
      </c>
      <c r="F7" s="150"/>
      <c r="G7" s="111"/>
      <c r="H7" s="112"/>
      <c r="I7" s="112"/>
      <c r="J7" s="149">
        <f>IF(OR(I7="GESTIÓN",I7="ESTRATÉGICO"),"GESTIÓN",I7)</f>
        <v>0</v>
      </c>
    </row>
    <row r="8" spans="2:10" ht="81" customHeight="1">
      <c r="B8" s="154" t="str">
        <f>J8&amp;COUNTIF($J$4:J8,J8)</f>
        <v>03</v>
      </c>
      <c r="C8" s="70">
        <f t="shared" si="0"/>
        <v>5</v>
      </c>
      <c r="D8" s="109" t="str">
        <f>IF(F8&lt;&gt;"",'1. CONTEXTO'!$C$2,"")</f>
        <v/>
      </c>
      <c r="E8" s="109" t="str">
        <f>IF(F8&lt;&gt;"",'1. CONTEXTO'!$C$3,"")</f>
        <v/>
      </c>
      <c r="F8" s="150"/>
      <c r="G8" s="111"/>
      <c r="H8" s="112"/>
      <c r="I8" s="112"/>
      <c r="J8" s="149">
        <f>IF(OR(I8="GESTIÓN",I8="ESTRATÉGICO"),"GESTIÓN",I8)</f>
        <v>0</v>
      </c>
    </row>
    <row r="9" spans="2:10" ht="81" customHeight="1">
      <c r="B9" s="154" t="str">
        <f>J9&amp;COUNTIF($J$4:J9,J9)</f>
        <v>04</v>
      </c>
      <c r="C9" s="70">
        <f t="shared" si="0"/>
        <v>6</v>
      </c>
      <c r="D9" s="109" t="str">
        <f>IF(F9&lt;&gt;"",'1. CONTEXTO'!$C$2,"")</f>
        <v/>
      </c>
      <c r="E9" s="109" t="str">
        <f>IF(F9&lt;&gt;"",'1. CONTEXTO'!$C$3,"")</f>
        <v/>
      </c>
      <c r="F9" s="150"/>
      <c r="G9" s="111"/>
      <c r="H9" s="112"/>
      <c r="I9" s="112"/>
      <c r="J9" s="149">
        <f t="shared" ref="J9:J20" si="1">IF(OR(I9="GESTIÓN",I9="ESTRATÉGICO"),"GESTIÓN",I9)</f>
        <v>0</v>
      </c>
    </row>
    <row r="10" spans="2:10" ht="81" customHeight="1">
      <c r="B10" s="154" t="str">
        <f>J10&amp;COUNTIF($J$4:J10,J10)</f>
        <v>05</v>
      </c>
      <c r="C10" s="70">
        <f t="shared" si="0"/>
        <v>7</v>
      </c>
      <c r="D10" s="109" t="str">
        <f>IF(F10&lt;&gt;"",'1. CONTEXTO'!$C$2,"")</f>
        <v/>
      </c>
      <c r="E10" s="109" t="str">
        <f>IF(F10&lt;&gt;"",'1. CONTEXTO'!$C$3,"")</f>
        <v/>
      </c>
      <c r="F10" s="150"/>
      <c r="G10" s="111"/>
      <c r="H10" s="112"/>
      <c r="I10" s="112"/>
      <c r="J10" s="149">
        <f t="shared" si="1"/>
        <v>0</v>
      </c>
    </row>
    <row r="11" spans="2:10" ht="81" customHeight="1">
      <c r="B11" s="154" t="str">
        <f>J11&amp;COUNTIF($J$4:J11,J11)</f>
        <v>06</v>
      </c>
      <c r="C11" s="70">
        <f t="shared" si="0"/>
        <v>8</v>
      </c>
      <c r="D11" s="109" t="str">
        <f>IF(F11&lt;&gt;"",'1. CONTEXTO'!$C$2,"")</f>
        <v/>
      </c>
      <c r="E11" s="109" t="str">
        <f>IF(F11&lt;&gt;"",'1. CONTEXTO'!$C$3,"")</f>
        <v/>
      </c>
      <c r="F11" s="150"/>
      <c r="G11" s="111"/>
      <c r="H11" s="112"/>
      <c r="I11" s="112"/>
      <c r="J11" s="149">
        <f t="shared" si="1"/>
        <v>0</v>
      </c>
    </row>
    <row r="12" spans="2:10" ht="81" customHeight="1">
      <c r="B12" s="154" t="str">
        <f>J12&amp;COUNTIF($J$4:J12,J12)</f>
        <v>07</v>
      </c>
      <c r="C12" s="70">
        <f t="shared" si="0"/>
        <v>9</v>
      </c>
      <c r="D12" s="109" t="str">
        <f>IF(F12&lt;&gt;"",'1. CONTEXTO'!$C$2,"")</f>
        <v/>
      </c>
      <c r="E12" s="109" t="str">
        <f>IF(F12&lt;&gt;"",'1. CONTEXTO'!$C$3,"")</f>
        <v/>
      </c>
      <c r="F12" s="150"/>
      <c r="G12" s="111"/>
      <c r="H12" s="112"/>
      <c r="I12" s="112"/>
      <c r="J12" s="149">
        <f t="shared" si="1"/>
        <v>0</v>
      </c>
    </row>
    <row r="13" spans="2:10" ht="81" customHeight="1">
      <c r="B13" s="154" t="str">
        <f>J13&amp;COUNTIF($J$4:J13,J13)</f>
        <v>08</v>
      </c>
      <c r="C13" s="70">
        <f t="shared" si="0"/>
        <v>10</v>
      </c>
      <c r="D13" s="109" t="str">
        <f>IF(F13&lt;&gt;"",'1. CONTEXTO'!$C$2,"")</f>
        <v/>
      </c>
      <c r="E13" s="109" t="str">
        <f>IF(F13&lt;&gt;"",'1. CONTEXTO'!$C$3,"")</f>
        <v/>
      </c>
      <c r="F13" s="150"/>
      <c r="G13" s="111"/>
      <c r="H13" s="112"/>
      <c r="I13" s="112"/>
      <c r="J13" s="149">
        <f t="shared" si="1"/>
        <v>0</v>
      </c>
    </row>
    <row r="14" spans="2:10" ht="81" customHeight="1">
      <c r="B14" s="154" t="str">
        <f>J14&amp;COUNTIF($J$4:J14,J14)</f>
        <v>09</v>
      </c>
      <c r="C14" s="70">
        <f t="shared" si="0"/>
        <v>11</v>
      </c>
      <c r="D14" s="109" t="str">
        <f>IF(F14&lt;&gt;"",'1. CONTEXTO'!$C$2,"")</f>
        <v/>
      </c>
      <c r="E14" s="109" t="str">
        <f>IF(F14&lt;&gt;"",'1. CONTEXTO'!$C$3,"")</f>
        <v/>
      </c>
      <c r="F14" s="150"/>
      <c r="G14" s="111"/>
      <c r="H14" s="112"/>
      <c r="I14" s="112"/>
      <c r="J14" s="149">
        <f t="shared" si="1"/>
        <v>0</v>
      </c>
    </row>
    <row r="15" spans="2:10" ht="81" customHeight="1">
      <c r="B15" s="154" t="str">
        <f>J15&amp;COUNTIF($J$4:J15,J15)</f>
        <v>010</v>
      </c>
      <c r="C15" s="70">
        <f t="shared" si="0"/>
        <v>12</v>
      </c>
      <c r="D15" s="109" t="str">
        <f>IF(F15&lt;&gt;"",'1. CONTEXTO'!$C$2,"")</f>
        <v/>
      </c>
      <c r="E15" s="109" t="str">
        <f>IF(F15&lt;&gt;"",'1. CONTEXTO'!$C$3,"")</f>
        <v/>
      </c>
      <c r="F15" s="150"/>
      <c r="G15" s="111"/>
      <c r="H15" s="112"/>
      <c r="I15" s="112"/>
      <c r="J15" s="149">
        <f t="shared" si="1"/>
        <v>0</v>
      </c>
    </row>
    <row r="16" spans="2:10" ht="81" customHeight="1">
      <c r="B16" s="154" t="str">
        <f>J16&amp;COUNTIF($J$4:J16,J16)</f>
        <v>011</v>
      </c>
      <c r="C16" s="70">
        <f t="shared" si="0"/>
        <v>13</v>
      </c>
      <c r="D16" s="109" t="str">
        <f>IF(F16&lt;&gt;"",'1. CONTEXTO'!$C$2,"")</f>
        <v/>
      </c>
      <c r="E16" s="109" t="str">
        <f>IF(F16&lt;&gt;"",'1. CONTEXTO'!$C$3,"")</f>
        <v/>
      </c>
      <c r="F16" s="150"/>
      <c r="G16" s="111"/>
      <c r="H16" s="112"/>
      <c r="I16" s="112"/>
      <c r="J16" s="149">
        <f t="shared" si="1"/>
        <v>0</v>
      </c>
    </row>
    <row r="17" spans="2:10" ht="81" customHeight="1">
      <c r="B17" s="154" t="str">
        <f>J17&amp;COUNTIF($J$4:J17,J17)</f>
        <v>012</v>
      </c>
      <c r="C17" s="70">
        <f t="shared" si="0"/>
        <v>14</v>
      </c>
      <c r="D17" s="109" t="str">
        <f>IF(F17&lt;&gt;"",'1. CONTEXTO'!$C$2,"")</f>
        <v/>
      </c>
      <c r="E17" s="109" t="str">
        <f>IF(F17&lt;&gt;"",'1. CONTEXTO'!$C$3,"")</f>
        <v/>
      </c>
      <c r="F17" s="150"/>
      <c r="G17" s="111"/>
      <c r="H17" s="112"/>
      <c r="I17" s="112"/>
      <c r="J17" s="149">
        <f t="shared" si="1"/>
        <v>0</v>
      </c>
    </row>
    <row r="18" spans="2:10" ht="81" customHeight="1">
      <c r="B18" s="154" t="str">
        <f>J18&amp;COUNTIF($J$4:J18,J18)</f>
        <v>013</v>
      </c>
      <c r="C18" s="70">
        <f t="shared" si="0"/>
        <v>15</v>
      </c>
      <c r="D18" s="109" t="str">
        <f>IF(F18&lt;&gt;"",'1. CONTEXTO'!$C$2,"")</f>
        <v/>
      </c>
      <c r="E18" s="109" t="str">
        <f>IF(F18&lt;&gt;"",'1. CONTEXTO'!$C$3,"")</f>
        <v/>
      </c>
      <c r="F18" s="150"/>
      <c r="G18" s="111"/>
      <c r="H18" s="112"/>
      <c r="I18" s="112"/>
      <c r="J18" s="149">
        <f t="shared" si="1"/>
        <v>0</v>
      </c>
    </row>
    <row r="19" spans="2:10" ht="81" customHeight="1">
      <c r="B19" s="154" t="str">
        <f>J19&amp;COUNTIF($J$4:J19,J19)</f>
        <v>014</v>
      </c>
      <c r="C19" s="70">
        <f t="shared" si="0"/>
        <v>16</v>
      </c>
      <c r="D19" s="109" t="str">
        <f>IF(F19&lt;&gt;"",'1. CONTEXTO'!$C$2,"")</f>
        <v/>
      </c>
      <c r="E19" s="109" t="str">
        <f>IF(F19&lt;&gt;"",'1. CONTEXTO'!$C$3,"")</f>
        <v/>
      </c>
      <c r="F19" s="150"/>
      <c r="G19" s="111"/>
      <c r="H19" s="112"/>
      <c r="I19" s="112"/>
      <c r="J19" s="149">
        <f t="shared" si="1"/>
        <v>0</v>
      </c>
    </row>
    <row r="20" spans="2:10" ht="81" customHeight="1">
      <c r="B20" s="154" t="str">
        <f>J20&amp;COUNTIF($J$4:J20,J20)</f>
        <v>015</v>
      </c>
      <c r="C20" s="70">
        <f t="shared" si="0"/>
        <v>17</v>
      </c>
      <c r="D20" s="109" t="str">
        <f>IF(F20&lt;&gt;"",'1. CONTEXTO'!$C$2,"")</f>
        <v/>
      </c>
      <c r="E20" s="109" t="str">
        <f>IF(F20&lt;&gt;"",'1. CONTEXTO'!$C$3,"")</f>
        <v/>
      </c>
      <c r="F20" s="110"/>
      <c r="G20" s="111"/>
      <c r="H20" s="112"/>
      <c r="I20" s="112"/>
      <c r="J20" s="149">
        <f t="shared" si="1"/>
        <v>0</v>
      </c>
    </row>
    <row r="21" spans="2:10" ht="30.75" customHeight="1"/>
    <row r="22" spans="2:10" ht="30.75" hidden="1" customHeight="1"/>
  </sheetData>
  <sheetProtection algorithmName="SHA-512" hashValue="eZjSlRdYzFh3fOMrsCl9Uri0wfBuDkf8KcJ4EDKql0dNtH89kZqK/I9Cepjvr7iL6H23CW1wxWkYAV7Mkj2rcA==" saltValue="GhJPD99GQkPGGAd7vvV2kA==" spinCount="100000" sheet="1" formatCells="0" formatColumns="0" formatRows="0"/>
  <protectedRanges>
    <protectedRange sqref="I4:I20" name="Rango1"/>
    <protectedRange sqref="E4:E20" name="Rango1_1"/>
  </protectedRanges>
  <mergeCells count="2">
    <mergeCell ref="G2:I2"/>
    <mergeCell ref="C1:I1"/>
  </mergeCells>
  <conditionalFormatting sqref="G2:I2">
    <cfRule type="cellIs" dxfId="36" priority="1" stopIfTrue="1" operator="equal">
      <formula>0</formula>
    </cfRule>
  </conditionalFormatting>
  <pageMargins left="0.7" right="0.7" top="0.75" bottom="0.75" header="0.3" footer="0.3"/>
  <pageSetup scale="3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Hoja3!$B$7:$B$9</xm:f>
          </x14:formula1>
          <xm:sqref>I4:I20</xm:sqref>
        </x14:dataValidation>
      </x14:dataValidations>
    </ext>
  </extLst>
</worksheet>
</file>

<file path=xl/worksheets/sheet4.xml><?xml version="1.0" encoding="utf-8"?>
<worksheet xmlns="http://schemas.openxmlformats.org/spreadsheetml/2006/main" xmlns:r="http://schemas.openxmlformats.org/officeDocument/2006/relationships">
  <dimension ref="A1:S26"/>
  <sheetViews>
    <sheetView zoomScale="70" zoomScaleNormal="70" workbookViewId="0">
      <selection activeCell="J8" sqref="J8"/>
    </sheetView>
  </sheetViews>
  <sheetFormatPr baseColWidth="10" defaultColWidth="0" defaultRowHeight="13.2"/>
  <cols>
    <col min="1" max="1" width="2.33203125" style="20" customWidth="1"/>
    <col min="2" max="2" width="8.109375" style="20" customWidth="1"/>
    <col min="3" max="3" width="1.5546875" style="20" customWidth="1"/>
    <col min="4" max="4" width="14.6640625" style="20" customWidth="1"/>
    <col min="5" max="5" width="5.5546875" style="20" customWidth="1"/>
    <col min="6" max="6" width="57.33203125" style="20" customWidth="1"/>
    <col min="7" max="7" width="4.88671875" style="20" customWidth="1"/>
    <col min="8" max="8" width="4.6640625" style="20" customWidth="1"/>
    <col min="9" max="9" width="3.5546875" style="20" customWidth="1"/>
    <col min="10" max="10" width="104" style="23" customWidth="1"/>
    <col min="11" max="11" width="27" style="20" customWidth="1"/>
    <col min="12" max="12" width="3.109375" style="20" customWidth="1"/>
    <col min="13" max="16" width="11.44140625" style="21" customWidth="1"/>
    <col min="17" max="17" width="11.44140625" style="20" hidden="1" customWidth="1"/>
    <col min="18" max="18" width="12.88671875" style="20" hidden="1" customWidth="1"/>
    <col min="19" max="19" width="14.33203125" style="20" hidden="1" customWidth="1"/>
    <col min="20" max="16384" width="11.44140625" style="20" hidden="1"/>
  </cols>
  <sheetData>
    <row r="1" spans="2:16" s="22" customFormat="1" ht="29.25" customHeight="1">
      <c r="C1" s="180" t="s">
        <v>190</v>
      </c>
      <c r="D1" s="181"/>
      <c r="E1" s="181"/>
      <c r="F1" s="181"/>
      <c r="G1" s="181"/>
      <c r="H1" s="181"/>
      <c r="I1" s="181"/>
      <c r="J1" s="181"/>
      <c r="K1" s="182"/>
      <c r="M1" s="58"/>
      <c r="N1" s="58"/>
      <c r="O1" s="58"/>
      <c r="P1" s="58"/>
    </row>
    <row r="2" spans="2:16" ht="26.25" customHeight="1" thickBot="1"/>
    <row r="3" spans="2:16" ht="78.75" customHeight="1" thickBot="1">
      <c r="D3" s="184" t="s">
        <v>184</v>
      </c>
      <c r="E3" s="185"/>
      <c r="F3" s="185"/>
      <c r="G3" s="26"/>
      <c r="H3" s="59"/>
      <c r="J3" s="189" t="s">
        <v>185</v>
      </c>
      <c r="K3" s="190"/>
    </row>
    <row r="4" spans="2:16" ht="29.25" customHeight="1">
      <c r="D4" s="60"/>
      <c r="E4" s="60"/>
      <c r="F4" s="60"/>
      <c r="H4" s="59"/>
      <c r="J4" s="61"/>
      <c r="K4" s="62"/>
    </row>
    <row r="5" spans="2:16" ht="27.75" customHeight="1">
      <c r="D5" s="191" t="s">
        <v>77</v>
      </c>
      <c r="E5" s="191"/>
      <c r="F5" s="191"/>
      <c r="H5" s="59"/>
      <c r="J5" s="183" t="s">
        <v>17</v>
      </c>
      <c r="K5" s="183"/>
    </row>
    <row r="6" spans="2:16" ht="33" customHeight="1" thickBot="1">
      <c r="D6" s="192" t="s">
        <v>92</v>
      </c>
      <c r="E6" s="193"/>
      <c r="F6" s="74" t="s">
        <v>13</v>
      </c>
      <c r="H6" s="59"/>
      <c r="J6" s="74" t="s">
        <v>86</v>
      </c>
      <c r="K6" s="74" t="s">
        <v>15</v>
      </c>
    </row>
    <row r="7" spans="2:16" ht="71.25" customHeight="1">
      <c r="B7" s="186" t="s">
        <v>183</v>
      </c>
      <c r="D7" s="74" t="s">
        <v>8</v>
      </c>
      <c r="E7" s="32">
        <v>1</v>
      </c>
      <c r="F7" s="34" t="s">
        <v>213</v>
      </c>
      <c r="H7" s="59"/>
      <c r="J7" s="113" t="str">
        <f>'2.IDENTIFICACIÓN'!F4</f>
        <v>Documentos de archivo no organizados según las disposiciones técnicas archivisticas dadas por la normatividad vigente</v>
      </c>
      <c r="K7" s="63" t="s">
        <v>199</v>
      </c>
    </row>
    <row r="8" spans="2:16" ht="51" customHeight="1">
      <c r="B8" s="187"/>
      <c r="D8" s="74" t="s">
        <v>62</v>
      </c>
      <c r="E8" s="32">
        <v>2</v>
      </c>
      <c r="F8" s="34" t="s">
        <v>214</v>
      </c>
      <c r="H8" s="59"/>
      <c r="J8" s="113" t="str">
        <f>'2.IDENTIFICACIÓN'!F5</f>
        <v>Entrega a un tercero por parte del personal que custodia  información, archivos  que hacen parte de la memoria histórica de la entidad y de la ciudad,  permitiendo que se conozcan y manipulen, a cambio de dádivas.</v>
      </c>
      <c r="K8" s="63" t="s">
        <v>199</v>
      </c>
    </row>
    <row r="9" spans="2:16" ht="54.75" customHeight="1">
      <c r="B9" s="187"/>
      <c r="D9" s="74" t="s">
        <v>63</v>
      </c>
      <c r="E9" s="32">
        <v>3</v>
      </c>
      <c r="F9" s="34" t="s">
        <v>215</v>
      </c>
      <c r="H9" s="59"/>
      <c r="J9" s="113">
        <f>'2.IDENTIFICACIÓN'!F6</f>
        <v>0</v>
      </c>
      <c r="K9" s="63"/>
    </row>
    <row r="10" spans="2:16" ht="50.25" customHeight="1">
      <c r="B10" s="187"/>
      <c r="D10" s="74" t="s">
        <v>64</v>
      </c>
      <c r="E10" s="32">
        <v>4</v>
      </c>
      <c r="F10" s="34" t="s">
        <v>216</v>
      </c>
      <c r="H10" s="59"/>
      <c r="J10" s="113">
        <f>'2.IDENTIFICACIÓN'!F7</f>
        <v>0</v>
      </c>
      <c r="K10" s="63"/>
    </row>
    <row r="11" spans="2:16" ht="64.5" customHeight="1" thickBot="1">
      <c r="B11" s="188"/>
      <c r="D11" s="74" t="s">
        <v>65</v>
      </c>
      <c r="E11" s="32">
        <v>5</v>
      </c>
      <c r="F11" s="34" t="s">
        <v>217</v>
      </c>
      <c r="H11" s="59"/>
      <c r="J11" s="113">
        <f>'2.IDENTIFICACIÓN'!F8</f>
        <v>0</v>
      </c>
      <c r="K11" s="63"/>
    </row>
    <row r="12" spans="2:16" ht="44.25" customHeight="1">
      <c r="H12" s="59"/>
      <c r="J12" s="113">
        <f>'2.IDENTIFICACIÓN'!F9</f>
        <v>0</v>
      </c>
      <c r="K12" s="63"/>
    </row>
    <row r="13" spans="2:16" ht="44.25" customHeight="1">
      <c r="J13" s="113">
        <f>'2.IDENTIFICACIÓN'!F10</f>
        <v>0</v>
      </c>
      <c r="K13" s="63"/>
    </row>
    <row r="14" spans="2:16" ht="44.25" customHeight="1">
      <c r="J14" s="113">
        <f>'2.IDENTIFICACIÓN'!F11</f>
        <v>0</v>
      </c>
      <c r="K14" s="63"/>
    </row>
    <row r="15" spans="2:16" ht="44.25" customHeight="1">
      <c r="J15" s="113">
        <f>'2.IDENTIFICACIÓN'!F12</f>
        <v>0</v>
      </c>
      <c r="K15" s="63"/>
    </row>
    <row r="16" spans="2:16" ht="44.25" customHeight="1">
      <c r="J16" s="113">
        <f>'2.IDENTIFICACIÓN'!F13</f>
        <v>0</v>
      </c>
      <c r="K16" s="63"/>
    </row>
    <row r="17" spans="10:11" ht="44.25" customHeight="1">
      <c r="J17" s="113">
        <f>'2.IDENTIFICACIÓN'!F14</f>
        <v>0</v>
      </c>
      <c r="K17" s="63"/>
    </row>
    <row r="18" spans="10:11" ht="44.25" customHeight="1">
      <c r="J18" s="113">
        <f>'2.IDENTIFICACIÓN'!F15</f>
        <v>0</v>
      </c>
      <c r="K18" s="63"/>
    </row>
    <row r="19" spans="10:11" ht="44.25" customHeight="1">
      <c r="J19" s="113">
        <f>'2.IDENTIFICACIÓN'!F16</f>
        <v>0</v>
      </c>
      <c r="K19" s="63"/>
    </row>
    <row r="20" spans="10:11" ht="44.25" customHeight="1">
      <c r="J20" s="113">
        <f>'2.IDENTIFICACIÓN'!F17</f>
        <v>0</v>
      </c>
      <c r="K20" s="63"/>
    </row>
    <row r="21" spans="10:11" ht="44.25" customHeight="1">
      <c r="J21" s="113">
        <f>'2.IDENTIFICACIÓN'!F18</f>
        <v>0</v>
      </c>
      <c r="K21" s="63"/>
    </row>
    <row r="22" spans="10:11" ht="44.25" customHeight="1">
      <c r="J22" s="113">
        <f>'2.IDENTIFICACIÓN'!F19</f>
        <v>0</v>
      </c>
      <c r="K22" s="63"/>
    </row>
    <row r="23" spans="10:11" ht="44.25" customHeight="1">
      <c r="J23" s="113">
        <f>'2.IDENTIFICACIÓN'!F20</f>
        <v>0</v>
      </c>
      <c r="K23" s="63"/>
    </row>
    <row r="24" spans="10:11" ht="44.25" customHeight="1">
      <c r="J24" s="113">
        <f>'2.IDENTIFICACIÓN'!F21</f>
        <v>0</v>
      </c>
      <c r="K24" s="63"/>
    </row>
    <row r="25" spans="10:11" ht="44.25" customHeight="1">
      <c r="J25" s="113">
        <f>'2.IDENTIFICACIÓN'!F22</f>
        <v>0</v>
      </c>
      <c r="K25" s="63"/>
    </row>
    <row r="26" spans="10:11">
      <c r="J26" s="113">
        <f>'2.IDENTIFICACIÓN'!F23</f>
        <v>0</v>
      </c>
      <c r="K26" s="63"/>
    </row>
  </sheetData>
  <sheetProtection algorithmName="SHA-512" hashValue="9HJ/Z+oE3ZSemZehp1avlgMrieoU2hJX5HlCUmcwt4DbCoE6VzoCXghihVDJBldtUpYeJDDwxpavEISqh4BnYQ==" saltValue="DkI2ucMNWV9j01YETZqRTg==" spinCount="100000" sheet="1" formatCells="0" formatColumns="0" formatRows="0" insertRows="0" deleteRows="0"/>
  <mergeCells count="7">
    <mergeCell ref="C1:K1"/>
    <mergeCell ref="J5:K5"/>
    <mergeCell ref="D3:F3"/>
    <mergeCell ref="B7:B11"/>
    <mergeCell ref="J3:K3"/>
    <mergeCell ref="D5:F5"/>
    <mergeCell ref="D6:E6"/>
  </mergeCells>
  <pageMargins left="0.7" right="0.7" top="0.75" bottom="0.75" header="0.3" footer="0.3"/>
  <pageSetup orientation="portrait" r:id="rId1"/>
  <legacyDrawing r:id="rId2"/>
  <extLst xmlns:x14="http://schemas.microsoft.com/office/spreadsheetml/2009/9/main">
    <ext uri="{CCE6A557-97BC-4b89-ADB6-D9C93CAAB3DF}">
      <x14:dataValidations xmlns:xm="http://schemas.microsoft.com/office/excel/2006/main" count="1">
        <x14:dataValidation type="list" allowBlank="1" showInputMessage="1" showErrorMessage="1">
          <x14:formula1>
            <xm:f>Hoja3!$C$7:$C$11</xm:f>
          </x14:formula1>
          <xm:sqref>K7:K26</xm:sqref>
        </x14:dataValidation>
      </x14:dataValidations>
    </ext>
  </extLst>
</worksheet>
</file>

<file path=xl/worksheets/sheet5.xml><?xml version="1.0" encoding="utf-8"?>
<worksheet xmlns="http://schemas.openxmlformats.org/spreadsheetml/2006/main" xmlns:r="http://schemas.openxmlformats.org/officeDocument/2006/relationships">
  <dimension ref="A1:AW47"/>
  <sheetViews>
    <sheetView showGridLines="0" zoomScale="55" zoomScaleNormal="55" workbookViewId="0">
      <selection activeCell="K5" sqref="K5"/>
    </sheetView>
  </sheetViews>
  <sheetFormatPr baseColWidth="10" defaultColWidth="0" defaultRowHeight="16.8" zeroHeight="1"/>
  <cols>
    <col min="1" max="1" width="2.44140625" style="14" customWidth="1"/>
    <col min="2" max="2" width="6.109375" style="14" customWidth="1"/>
    <col min="3" max="3" width="1.5546875" style="14" customWidth="1"/>
    <col min="4" max="4" width="17.33203125" style="14" customWidth="1"/>
    <col min="5" max="5" width="6.88671875" style="14" customWidth="1"/>
    <col min="6" max="6" width="138.109375" style="14" customWidth="1"/>
    <col min="7" max="7" width="4.5546875" style="14" customWidth="1"/>
    <col min="8" max="8" width="4.6640625" style="14" customWidth="1"/>
    <col min="9" max="9" width="3.88671875" style="14" customWidth="1"/>
    <col min="10" max="10" width="76" style="16" customWidth="1"/>
    <col min="11" max="11" width="26.44140625" style="19" customWidth="1"/>
    <col min="12" max="12" width="11.44140625" style="14" customWidth="1"/>
    <col min="13" max="31" width="11.44140625" style="14" hidden="1" customWidth="1"/>
    <col min="32" max="49" width="0" style="14" hidden="1" customWidth="1"/>
    <col min="50" max="16384" width="11.44140625" style="14" hidden="1"/>
  </cols>
  <sheetData>
    <row r="1" spans="1:49" ht="29.25" customHeight="1">
      <c r="A1" s="15"/>
      <c r="B1" s="194" t="s">
        <v>190</v>
      </c>
      <c r="C1" s="194"/>
      <c r="D1" s="194"/>
      <c r="E1" s="194"/>
      <c r="F1" s="194"/>
      <c r="G1" s="194"/>
      <c r="H1" s="194"/>
      <c r="I1" s="194"/>
      <c r="J1" s="194"/>
      <c r="K1" s="194"/>
    </row>
    <row r="2" spans="1:49" ht="17.399999999999999" thickBot="1"/>
    <row r="3" spans="1:49" ht="84" customHeight="1" thickBot="1">
      <c r="B3" s="197" t="s">
        <v>186</v>
      </c>
      <c r="C3" s="198"/>
      <c r="D3" s="198"/>
      <c r="E3" s="198"/>
      <c r="F3" s="199"/>
      <c r="H3" s="196"/>
      <c r="J3" s="195" t="s">
        <v>71</v>
      </c>
      <c r="K3" s="195"/>
    </row>
    <row r="4" spans="1:49" ht="28.5" customHeight="1">
      <c r="B4" s="200" t="s">
        <v>203</v>
      </c>
      <c r="C4" s="200"/>
      <c r="D4" s="200"/>
      <c r="E4" s="200"/>
      <c r="F4" s="200"/>
      <c r="H4" s="196"/>
      <c r="J4" s="75" t="s">
        <v>86</v>
      </c>
      <c r="K4" s="76" t="s">
        <v>70</v>
      </c>
    </row>
    <row r="5" spans="1:49" ht="86.25" customHeight="1" thickBot="1">
      <c r="H5" s="196"/>
      <c r="I5" s="155" t="str">
        <f>VLOOKUP(Hoja3!$B$8&amp;ROWS($J$4:J4),'2.IDENTIFICACIÓN'!$B$4:$I$20,1,FALSE)</f>
        <v>GESTIÓN1</v>
      </c>
      <c r="J5" s="114" t="str">
        <f>VLOOKUP(Hoja3!$B$8&amp;ROWS($J$4:J4),'2.IDENTIFICACIÓN'!$B$4:$I$20,5,FALSE)</f>
        <v>Documentos de archivo no organizados según las disposiciones técnicas archivisticas dadas por la normatividad vigente</v>
      </c>
      <c r="K5" s="157" t="s">
        <v>74</v>
      </c>
    </row>
    <row r="6" spans="1:49" ht="42.75" customHeight="1" thickBot="1">
      <c r="G6" s="17"/>
      <c r="H6" s="196"/>
      <c r="I6" s="155" t="e">
        <f>VLOOKUP(Hoja3!$B$8&amp;ROWS($J$4:J5),'2.IDENTIFICACIÓN'!$B$4:$I$20,1,FALSE)</f>
        <v>#N/A</v>
      </c>
      <c r="J6" s="114" t="e">
        <f>VLOOKUP(Hoja3!$B$8&amp;ROWS($J$4:J5),'2.IDENTIFICACIÓN'!$B$4:$I$20,5,FALSE)</f>
        <v>#N/A</v>
      </c>
      <c r="K6" s="157"/>
      <c r="AF6" s="49" t="s">
        <v>212</v>
      </c>
      <c r="AG6" s="49" t="s">
        <v>18</v>
      </c>
      <c r="AH6" s="49" t="s">
        <v>19</v>
      </c>
      <c r="AI6" s="50" t="s">
        <v>20</v>
      </c>
      <c r="AJ6" s="50" t="s">
        <v>21</v>
      </c>
      <c r="AK6" s="50" t="s">
        <v>22</v>
      </c>
      <c r="AL6" s="50" t="s">
        <v>23</v>
      </c>
      <c r="AM6" s="49" t="s">
        <v>24</v>
      </c>
      <c r="AN6" s="50" t="s">
        <v>25</v>
      </c>
      <c r="AO6" s="49" t="s">
        <v>26</v>
      </c>
      <c r="AP6" s="50" t="s">
        <v>27</v>
      </c>
      <c r="AQ6" s="50" t="s">
        <v>28</v>
      </c>
      <c r="AR6" s="50" t="s">
        <v>29</v>
      </c>
      <c r="AS6" s="50" t="s">
        <v>34</v>
      </c>
      <c r="AT6" s="50" t="s">
        <v>30</v>
      </c>
      <c r="AU6" s="49" t="s">
        <v>31</v>
      </c>
      <c r="AV6" s="50" t="s">
        <v>32</v>
      </c>
      <c r="AW6" s="50" t="s">
        <v>33</v>
      </c>
    </row>
    <row r="7" spans="1:49" ht="53.25" customHeight="1">
      <c r="G7" s="17"/>
      <c r="H7" s="196"/>
      <c r="I7" s="155" t="e">
        <f>VLOOKUP(Hoja3!$B$8&amp;ROWS($J$4:J6),'2.IDENTIFICACIÓN'!$B$4:$I$20,1,FALSE)</f>
        <v>#N/A</v>
      </c>
      <c r="J7" s="114" t="e">
        <f>VLOOKUP(Hoja3!$B$8&amp;ROWS($J$4:J6),'2.IDENTIFICACIÓN'!$B$4:$I$20,5,FALSE)</f>
        <v>#N/A</v>
      </c>
      <c r="K7" s="157"/>
      <c r="AF7" s="14" t="s">
        <v>35</v>
      </c>
      <c r="AG7" s="14" t="s">
        <v>35</v>
      </c>
      <c r="AH7" s="14" t="s">
        <v>35</v>
      </c>
      <c r="AI7" s="14" t="s">
        <v>35</v>
      </c>
      <c r="AJ7" s="14" t="s">
        <v>35</v>
      </c>
      <c r="AK7" s="14" t="s">
        <v>35</v>
      </c>
      <c r="AL7" s="14" t="s">
        <v>35</v>
      </c>
      <c r="AM7" s="14" t="s">
        <v>35</v>
      </c>
      <c r="AN7" s="14" t="s">
        <v>35</v>
      </c>
      <c r="AO7" s="14" t="s">
        <v>35</v>
      </c>
      <c r="AP7" s="14" t="s">
        <v>35</v>
      </c>
      <c r="AQ7" s="14" t="s">
        <v>35</v>
      </c>
      <c r="AR7" s="14" t="s">
        <v>35</v>
      </c>
      <c r="AS7" s="14" t="s">
        <v>35</v>
      </c>
      <c r="AT7" s="14" t="s">
        <v>35</v>
      </c>
      <c r="AU7" s="14" t="s">
        <v>35</v>
      </c>
      <c r="AV7" s="14" t="s">
        <v>35</v>
      </c>
      <c r="AW7" s="14" t="s">
        <v>35</v>
      </c>
    </row>
    <row r="8" spans="1:49" ht="55.5" customHeight="1">
      <c r="G8" s="18"/>
      <c r="H8" s="196"/>
      <c r="I8" s="155" t="e">
        <f>VLOOKUP(Hoja3!$B$8&amp;ROWS($J$4:J7),'2.IDENTIFICACIÓN'!$B$4:$I$20,1,FALSE)</f>
        <v>#N/A</v>
      </c>
      <c r="J8" s="114" t="e">
        <f>VLOOKUP(Hoja3!$B$8&amp;ROWS($J$4:J7),'2.IDENTIFICACIÓN'!$B$4:$I$20,5,FALSE)</f>
        <v>#N/A</v>
      </c>
      <c r="K8" s="157"/>
      <c r="AF8" s="14" t="s">
        <v>36</v>
      </c>
      <c r="AG8" s="14" t="s">
        <v>36</v>
      </c>
      <c r="AH8" s="14" t="s">
        <v>36</v>
      </c>
      <c r="AI8" s="14" t="s">
        <v>36</v>
      </c>
      <c r="AJ8" s="14" t="s">
        <v>36</v>
      </c>
      <c r="AK8" s="14" t="s">
        <v>36</v>
      </c>
      <c r="AL8" s="14" t="s">
        <v>36</v>
      </c>
      <c r="AM8" s="14" t="s">
        <v>36</v>
      </c>
      <c r="AN8" s="14" t="s">
        <v>36</v>
      </c>
      <c r="AO8" s="14" t="s">
        <v>36</v>
      </c>
      <c r="AP8" s="14" t="s">
        <v>36</v>
      </c>
      <c r="AQ8" s="14" t="s">
        <v>36</v>
      </c>
      <c r="AR8" s="14" t="s">
        <v>36</v>
      </c>
      <c r="AS8" s="14" t="s">
        <v>36</v>
      </c>
      <c r="AT8" s="14" t="s">
        <v>36</v>
      </c>
      <c r="AU8" s="14" t="s">
        <v>36</v>
      </c>
      <c r="AV8" s="14" t="s">
        <v>36</v>
      </c>
      <c r="AW8" s="14" t="s">
        <v>36</v>
      </c>
    </row>
    <row r="9" spans="1:49" ht="60.75" customHeight="1">
      <c r="G9" s="18"/>
      <c r="H9" s="196"/>
      <c r="I9" s="155" t="e">
        <f>VLOOKUP(Hoja3!$B$8&amp;ROWS($J$4:J8),'2.IDENTIFICACIÓN'!$B$4:$I$20,1,FALSE)</f>
        <v>#N/A</v>
      </c>
      <c r="J9" s="114" t="e">
        <f>VLOOKUP(Hoja3!$B$8&amp;ROWS($J$4:J8),'2.IDENTIFICACIÓN'!$B$4:$I$20,5,FALSE)</f>
        <v>#N/A</v>
      </c>
      <c r="K9" s="157"/>
    </row>
    <row r="10" spans="1:49" ht="60" customHeight="1">
      <c r="H10" s="196"/>
      <c r="I10" s="155" t="e">
        <f>VLOOKUP(Hoja3!$B$8&amp;ROWS($J$4:J9),'2.IDENTIFICACIÓN'!$B$4:$I$20,1,FALSE)</f>
        <v>#N/A</v>
      </c>
      <c r="J10" s="114" t="e">
        <f>VLOOKUP(Hoja3!$B$8&amp;ROWS($J$4:J9),'2.IDENTIFICACIÓN'!$B$4:$I$20,5,FALSE)</f>
        <v>#N/A</v>
      </c>
      <c r="K10" s="157"/>
    </row>
    <row r="11" spans="1:49" ht="66" customHeight="1">
      <c r="H11" s="196"/>
      <c r="I11" s="155" t="e">
        <f>VLOOKUP(Hoja3!$B$8&amp;ROWS($J$4:J10),'2.IDENTIFICACIÓN'!$B$4:$I$20,1,FALSE)</f>
        <v>#N/A</v>
      </c>
      <c r="J11" s="114" t="e">
        <f>VLOOKUP(Hoja3!$B$8&amp;ROWS($J$4:J10),'2.IDENTIFICACIÓN'!$B$4:$I$20,5,FALSE)</f>
        <v>#N/A</v>
      </c>
      <c r="K11" s="157"/>
    </row>
    <row r="12" spans="1:49" ht="27" customHeight="1">
      <c r="G12" s="51"/>
      <c r="H12" s="196"/>
      <c r="I12" s="155" t="e">
        <f>VLOOKUP(Hoja3!$B$8&amp;ROWS($J$4:J11),'2.IDENTIFICACIÓN'!$B$4:$I$20,1,FALSE)</f>
        <v>#N/A</v>
      </c>
      <c r="J12" s="114" t="e">
        <f>VLOOKUP(Hoja3!$B$8&amp;ROWS($J$4:J11),'2.IDENTIFICACIÓN'!$B$4:$I$20,5,FALSE)</f>
        <v>#N/A</v>
      </c>
      <c r="K12" s="157"/>
    </row>
    <row r="13" spans="1:49" ht="26.25" customHeight="1">
      <c r="G13" s="52"/>
      <c r="H13" s="196"/>
      <c r="I13" s="155" t="e">
        <f>VLOOKUP(Hoja3!$B$8&amp;ROWS($J$4:J12),'2.IDENTIFICACIÓN'!$B$4:$I$20,1,FALSE)</f>
        <v>#N/A</v>
      </c>
      <c r="J13" s="114" t="e">
        <f>VLOOKUP(Hoja3!$B$8&amp;ROWS($J$4:J12),'2.IDENTIFICACIÓN'!$B$4:$I$20,5,FALSE)</f>
        <v>#N/A</v>
      </c>
      <c r="K13" s="157"/>
    </row>
    <row r="14" spans="1:49" ht="30.75" customHeight="1">
      <c r="G14" s="53"/>
      <c r="H14" s="196"/>
      <c r="I14" s="155" t="e">
        <f>VLOOKUP(Hoja3!$B$8&amp;ROWS($J$4:J13),'2.IDENTIFICACIÓN'!$B$4:$I$20,1,FALSE)</f>
        <v>#N/A</v>
      </c>
      <c r="J14" s="114" t="e">
        <f>VLOOKUP(Hoja3!$B$8&amp;ROWS($J$4:J13),'2.IDENTIFICACIÓN'!$B$4:$I$20,5,FALSE)</f>
        <v>#N/A</v>
      </c>
      <c r="K14" s="157"/>
    </row>
    <row r="15" spans="1:49" ht="25.5" customHeight="1">
      <c r="G15" s="54"/>
      <c r="H15" s="196"/>
      <c r="I15" s="155" t="e">
        <f>VLOOKUP(Hoja3!$B$8&amp;ROWS($J$4:J14),'2.IDENTIFICACIÓN'!$B$4:$I$20,1,FALSE)</f>
        <v>#N/A</v>
      </c>
      <c r="J15" s="114" t="e">
        <f>VLOOKUP(Hoja3!$B$8&amp;ROWS($J$4:J14),'2.IDENTIFICACIÓN'!$B$4:$I$20,5,FALSE)</f>
        <v>#N/A</v>
      </c>
      <c r="K15" s="157"/>
    </row>
    <row r="16" spans="1:49" ht="36.75" customHeight="1">
      <c r="G16" s="55"/>
      <c r="H16" s="196"/>
      <c r="I16" s="155" t="e">
        <f>VLOOKUP(Hoja3!$B$8&amp;ROWS($J$4:J15),'2.IDENTIFICACIÓN'!$B$4:$I$20,1,FALSE)</f>
        <v>#N/A</v>
      </c>
      <c r="J16" s="114" t="e">
        <f>VLOOKUP(Hoja3!$B$8&amp;ROWS($J$4:J15),'2.IDENTIFICACIÓN'!$B$4:$I$20,5,FALSE)</f>
        <v>#N/A</v>
      </c>
      <c r="K16" s="157"/>
    </row>
    <row r="17" spans="7:24" ht="17.399999999999999">
      <c r="G17" s="55"/>
      <c r="H17" s="196"/>
      <c r="I17" s="155" t="e">
        <f>VLOOKUP(Hoja3!$B$8&amp;ROWS($J$4:J16),'2.IDENTIFICACIÓN'!$B$4:$I$20,1,FALSE)</f>
        <v>#N/A</v>
      </c>
      <c r="J17" s="114" t="e">
        <f>VLOOKUP(Hoja3!$B$8&amp;ROWS($J$4:J16),'2.IDENTIFICACIÓN'!$B$4:$I$20,5,FALSE)</f>
        <v>#N/A</v>
      </c>
      <c r="K17" s="157"/>
    </row>
    <row r="18" spans="7:24" ht="27.75" customHeight="1">
      <c r="G18" s="55"/>
      <c r="H18" s="196"/>
      <c r="I18" s="155" t="e">
        <f>VLOOKUP(Hoja3!$B$8&amp;ROWS($J$4:J17),'2.IDENTIFICACIÓN'!$B$4:$I$20,1,FALSE)</f>
        <v>#N/A</v>
      </c>
      <c r="J18" s="114" t="e">
        <f>VLOOKUP(Hoja3!$B$8&amp;ROWS($J$4:J17),'2.IDENTIFICACIÓN'!$B$4:$I$20,5,FALSE)</f>
        <v>#N/A</v>
      </c>
      <c r="K18" s="157"/>
    </row>
    <row r="19" spans="7:24" ht="24" customHeight="1">
      <c r="G19" s="55"/>
      <c r="H19" s="196"/>
      <c r="I19" s="155" t="e">
        <f>VLOOKUP(Hoja3!$B$8&amp;ROWS($J$4:J18),'2.IDENTIFICACIÓN'!$B$4:$I$20,1,FALSE)</f>
        <v>#N/A</v>
      </c>
      <c r="J19" s="114" t="e">
        <f>VLOOKUP(Hoja3!$B$8&amp;ROWS($J$4:J18),'2.IDENTIFICACIÓN'!$B$4:$I$20,5,FALSE)</f>
        <v>#N/A</v>
      </c>
      <c r="K19" s="157"/>
    </row>
    <row r="20" spans="7:24" ht="17.399999999999999">
      <c r="G20" s="55"/>
      <c r="H20" s="196"/>
      <c r="I20" s="155" t="e">
        <f>VLOOKUP(Hoja3!$B$8&amp;ROWS($J$4:J19),'2.IDENTIFICACIÓN'!$B$4:$I$20,1,FALSE)</f>
        <v>#N/A</v>
      </c>
      <c r="J20" s="114" t="e">
        <f>VLOOKUP(Hoja3!$B$8&amp;ROWS($J$4:J19),'2.IDENTIFICACIÓN'!$B$4:$I$20,5,FALSE)</f>
        <v>#N/A</v>
      </c>
      <c r="K20" s="157"/>
    </row>
    <row r="21" spans="7:24" ht="17.399999999999999">
      <c r="G21" s="55"/>
      <c r="H21" s="196"/>
      <c r="I21" s="155" t="e">
        <f>VLOOKUP(Hoja3!$B$8&amp;ROWS($J$4:J20),'2.IDENTIFICACIÓN'!$B$4:$I$20,1,FALSE)</f>
        <v>#N/A</v>
      </c>
      <c r="J21" s="114" t="e">
        <f>VLOOKUP(Hoja3!$B$8&amp;ROWS($J$4:J20),'2.IDENTIFICACIÓN'!$B$4:$I$20,5,FALSE)</f>
        <v>#N/A</v>
      </c>
      <c r="K21" s="157"/>
    </row>
    <row r="22" spans="7:24" ht="17.399999999999999">
      <c r="G22" s="55"/>
      <c r="H22" s="196"/>
      <c r="I22" s="155" t="e">
        <f>VLOOKUP(Hoja3!$B$8&amp;ROWS($J$4:J21),'2.IDENTIFICACIÓN'!$B$4:$I$20,1,FALSE)</f>
        <v>#N/A</v>
      </c>
      <c r="J22" s="114" t="e">
        <f>VLOOKUP(Hoja3!$B$8&amp;ROWS($J$4:J21),'2.IDENTIFICACIÓN'!$B$4:$I$20,5,FALSE)</f>
        <v>#N/A</v>
      </c>
      <c r="K22" s="157"/>
      <c r="X22" s="56"/>
    </row>
    <row r="23" spans="7:24" ht="17.399999999999999">
      <c r="G23" s="55"/>
      <c r="H23" s="57"/>
      <c r="I23" s="155" t="e">
        <f>VLOOKUP(Hoja3!$B$8&amp;ROWS($J$4:J22),'2.IDENTIFICACIÓN'!$B$4:$I$20,1,FALSE)</f>
        <v>#N/A</v>
      </c>
      <c r="J23" s="114" t="e">
        <f>VLOOKUP(Hoja3!$B$8&amp;ROWS($J$4:J22),'2.IDENTIFICACIÓN'!$B$4:$I$20,5,FALSE)</f>
        <v>#N/A</v>
      </c>
      <c r="K23" s="157"/>
    </row>
    <row r="24" spans="7:24" ht="17.399999999999999">
      <c r="G24" s="55"/>
      <c r="H24" s="57"/>
      <c r="I24" s="155" t="e">
        <f>VLOOKUP(Hoja3!$B$8&amp;ROWS($J$4:J23),'2.IDENTIFICACIÓN'!$B$4:$I$20,1,FALSE)</f>
        <v>#N/A</v>
      </c>
      <c r="J24" s="114" t="e">
        <f>VLOOKUP(Hoja3!$B$8&amp;ROWS($J$4:J23),'2.IDENTIFICACIÓN'!$B$4:$I$20,5,FALSE)</f>
        <v>#N/A</v>
      </c>
      <c r="K24" s="157"/>
    </row>
    <row r="25" spans="7:24" ht="33" customHeight="1">
      <c r="G25" s="55"/>
      <c r="H25" s="57"/>
    </row>
    <row r="26" spans="7:24" ht="30.75" customHeight="1">
      <c r="G26" s="55"/>
      <c r="H26" s="57"/>
    </row>
    <row r="27" spans="7:24" ht="26.25" customHeight="1">
      <c r="G27" s="55"/>
      <c r="H27" s="57"/>
    </row>
    <row r="28" spans="7:24" ht="26.25" customHeight="1">
      <c r="G28" s="55"/>
      <c r="H28" s="57"/>
    </row>
    <row r="29" spans="7:24" ht="24" customHeight="1">
      <c r="G29" s="55"/>
      <c r="H29" s="57"/>
    </row>
    <row r="30" spans="7:24" ht="28.5" customHeight="1">
      <c r="G30" s="55"/>
      <c r="H30" s="57"/>
    </row>
    <row r="31" spans="7:24" ht="20.25" customHeight="1">
      <c r="G31" s="55"/>
      <c r="H31" s="57"/>
    </row>
    <row r="32" spans="7:24" ht="21" customHeight="1">
      <c r="G32" s="13"/>
      <c r="H32" s="57"/>
    </row>
    <row r="33" spans="7:8" ht="23.25" customHeight="1">
      <c r="G33" s="13"/>
      <c r="H33" s="57"/>
    </row>
    <row r="34" spans="7:8" ht="30.75" customHeight="1">
      <c r="G34" s="13"/>
      <c r="H34" s="57"/>
    </row>
    <row r="35" spans="7:8" ht="24.75" customHeight="1">
      <c r="G35" s="13"/>
      <c r="H35" s="57"/>
    </row>
    <row r="36" spans="7:8" ht="32.25" customHeight="1">
      <c r="G36" s="13"/>
      <c r="H36" s="57"/>
    </row>
    <row r="37" spans="7:8" ht="27" customHeight="1">
      <c r="G37" s="13"/>
      <c r="H37" s="57"/>
    </row>
    <row r="38" spans="7:8" ht="23.25" customHeight="1">
      <c r="G38" s="13"/>
      <c r="H38" s="57"/>
    </row>
    <row r="39" spans="7:8" ht="27.75" customHeight="1">
      <c r="G39" s="13"/>
      <c r="H39" s="57"/>
    </row>
    <row r="40" spans="7:8" ht="34.5" customHeight="1">
      <c r="G40" s="13"/>
      <c r="H40" s="57"/>
    </row>
    <row r="41" spans="7:8" ht="27.75" customHeight="1">
      <c r="H41" s="57"/>
    </row>
    <row r="42" spans="7:8" ht="23.25" customHeight="1">
      <c r="H42" s="57"/>
    </row>
    <row r="43" spans="7:8" ht="23.25" customHeight="1">
      <c r="H43" s="57"/>
    </row>
    <row r="44" spans="7:8" ht="23.25" customHeight="1">
      <c r="H44" s="57"/>
    </row>
    <row r="45" spans="7:8" ht="23.25" customHeight="1">
      <c r="H45" s="57"/>
    </row>
    <row r="46" spans="7:8" ht="23.25" hidden="1" customHeight="1">
      <c r="H46" s="57"/>
    </row>
    <row r="47" spans="7:8" hidden="1"/>
  </sheetData>
  <sheetProtection algorithmName="SHA-512" hashValue="d2EBfKHWb3MxDny2Ew1gAxwLMhTKdaHyfSkc3yT3tsuT7Dwg417NmzxhiM3jenE8mcXe4T/KxIZLymEbgdQeUQ==" saltValue="f0tZnKgwEz84mccI11tN0Q==" spinCount="100000" sheet="1" formatCells="0" formatColumns="0" formatRows="0" insertRows="0" deleteRows="0"/>
  <mergeCells count="5">
    <mergeCell ref="B1:K1"/>
    <mergeCell ref="J3:K3"/>
    <mergeCell ref="H3:H22"/>
    <mergeCell ref="B3:F3"/>
    <mergeCell ref="B4:F4"/>
  </mergeCells>
  <conditionalFormatting sqref="J5:J24">
    <cfRule type="containsErrors" dxfId="35" priority="1">
      <formula>ISERROR(J5)</formula>
    </cfRule>
  </conditionalFormatting>
  <pageMargins left="0.7" right="0.7" top="0.75" bottom="0.75" header="0.3" footer="0.3"/>
  <pageSetup orientation="portrait" r:id="rId1"/>
  <drawing r:id="rId2"/>
  <legacyDrawing r:id="rId3"/>
  <extLst xmlns:x14="http://schemas.microsoft.com/office/spreadsheetml/2009/9/main">
    <ext uri="{CCE6A557-97BC-4b89-ADB6-D9C93CAAB3DF}">
      <x14:dataValidations xmlns:xm="http://schemas.microsoft.com/office/excel/2006/main" count="1">
        <x14:dataValidation type="list" allowBlank="1" showInputMessage="1" showErrorMessage="1">
          <x14:formula1>
            <xm:f>Hoja3!$D$7:$D$11</xm:f>
          </x14:formula1>
          <xm:sqref>K5:K24</xm:sqref>
        </x14:dataValidation>
      </x14:dataValidations>
    </ext>
  </extLst>
</worksheet>
</file>

<file path=xl/worksheets/sheet6.xml><?xml version="1.0" encoding="utf-8"?>
<worksheet xmlns="http://schemas.openxmlformats.org/spreadsheetml/2006/main" xmlns:r="http://schemas.openxmlformats.org/officeDocument/2006/relationships">
  <dimension ref="A1:AD47"/>
  <sheetViews>
    <sheetView showGridLines="0" topLeftCell="B10" zoomScale="85" zoomScaleNormal="85" workbookViewId="0">
      <selection activeCell="I8" sqref="I8"/>
    </sheetView>
  </sheetViews>
  <sheetFormatPr baseColWidth="10" defaultColWidth="0" defaultRowHeight="13.8" zeroHeight="1"/>
  <cols>
    <col min="1" max="1" width="3.109375" style="5" customWidth="1"/>
    <col min="2" max="2" width="71.88671875" style="9" customWidth="1"/>
    <col min="3" max="3" width="27.44140625" style="9" customWidth="1"/>
    <col min="4" max="5" width="2.6640625" style="5" customWidth="1"/>
    <col min="6" max="6" width="5.6640625" style="5" customWidth="1"/>
    <col min="7" max="7" width="45.44140625" style="5" customWidth="1"/>
    <col min="8" max="9" width="8.6640625" style="5" customWidth="1"/>
    <col min="10" max="11" width="2.6640625" style="5" customWidth="1"/>
    <col min="12" max="12" width="5.6640625" style="5" customWidth="1"/>
    <col min="13" max="13" width="45.44140625" style="5" customWidth="1"/>
    <col min="14" max="15" width="8.6640625" style="5" customWidth="1"/>
    <col min="16" max="17" width="2.6640625" style="5" customWidth="1"/>
    <col min="18" max="18" width="5.6640625" style="5" customWidth="1"/>
    <col min="19" max="19" width="45.44140625" style="5" customWidth="1"/>
    <col min="20" max="21" width="8.6640625" style="5" customWidth="1"/>
    <col min="22" max="22" width="3" style="5" customWidth="1"/>
    <col min="23" max="23" width="3.6640625" style="5" customWidth="1"/>
    <col min="24" max="24" width="5.6640625" style="5" customWidth="1"/>
    <col min="25" max="25" width="45.6640625" style="5" customWidth="1"/>
    <col min="26" max="27" width="8.6640625" style="5" customWidth="1"/>
    <col min="28" max="28" width="4.109375" style="5" customWidth="1"/>
    <col min="29" max="29" width="4.109375" style="5" hidden="1" customWidth="1"/>
    <col min="30" max="30" width="4.88671875" style="5" hidden="1" customWidth="1"/>
    <col min="31" max="16384" width="0.109375" style="5" hidden="1"/>
  </cols>
  <sheetData>
    <row r="1" spans="1:29" ht="29.25" customHeight="1">
      <c r="A1" s="8"/>
      <c r="B1" s="203" t="s">
        <v>190</v>
      </c>
      <c r="C1" s="204"/>
      <c r="D1" s="204"/>
      <c r="E1" s="204"/>
      <c r="F1" s="204"/>
      <c r="G1" s="204"/>
      <c r="H1" s="204"/>
      <c r="I1" s="204"/>
      <c r="J1" s="204"/>
      <c r="K1" s="204"/>
      <c r="L1" s="204"/>
      <c r="M1" s="204"/>
      <c r="N1" s="204"/>
      <c r="O1" s="204"/>
      <c r="P1" s="204"/>
      <c r="Q1" s="204"/>
      <c r="R1" s="204"/>
      <c r="S1" s="204"/>
      <c r="T1" s="204"/>
      <c r="U1" s="204"/>
      <c r="V1" s="161"/>
      <c r="W1" s="161"/>
      <c r="X1" s="161"/>
      <c r="Y1" s="161"/>
      <c r="Z1" s="161"/>
      <c r="AA1" s="161"/>
      <c r="AB1" s="161"/>
    </row>
    <row r="2" spans="1:29" ht="21" customHeight="1" thickBot="1">
      <c r="B2" s="11"/>
      <c r="C2" s="11"/>
      <c r="D2" s="11"/>
      <c r="E2" s="11"/>
      <c r="F2" s="11"/>
    </row>
    <row r="3" spans="1:29" ht="54.75" customHeight="1" thickBot="1">
      <c r="B3" s="205" t="s">
        <v>187</v>
      </c>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row>
    <row r="4" spans="1:29" ht="19.5" customHeight="1">
      <c r="B4" s="11"/>
      <c r="C4" s="11"/>
      <c r="D4" s="11"/>
      <c r="E4" s="11"/>
      <c r="F4" s="11"/>
      <c r="G4" s="11"/>
      <c r="H4" s="11"/>
      <c r="I4" s="11"/>
      <c r="J4" s="11"/>
      <c r="K4" s="11"/>
      <c r="L4" s="11"/>
      <c r="M4" s="11"/>
      <c r="N4" s="11"/>
      <c r="O4" s="11"/>
    </row>
    <row r="5" spans="1:29" ht="67.5" customHeight="1">
      <c r="B5" s="201" t="s">
        <v>71</v>
      </c>
      <c r="C5" s="201"/>
      <c r="F5" s="202" t="str">
        <f>$B7</f>
        <v>Entrega a un tercero por parte del personal que custodia  información, archivos  que hacen parte de la memoria histórica de la entidad y de la ciudad,  permitiendo que se conozcan y manipulen, a cambio de dádivas.</v>
      </c>
      <c r="G5" s="202"/>
      <c r="H5" s="202"/>
      <c r="I5" s="202"/>
      <c r="J5" s="125"/>
      <c r="K5" s="125"/>
      <c r="L5" s="202" t="e">
        <f>$B8</f>
        <v>#N/A</v>
      </c>
      <c r="M5" s="202"/>
      <c r="N5" s="202"/>
      <c r="O5" s="202"/>
      <c r="P5" s="125"/>
      <c r="Q5" s="125"/>
      <c r="R5" s="202" t="e">
        <f>$B9</f>
        <v>#N/A</v>
      </c>
      <c r="S5" s="202"/>
      <c r="T5" s="202"/>
      <c r="U5" s="202"/>
      <c r="X5" s="202" t="e">
        <f>$B10</f>
        <v>#N/A</v>
      </c>
      <c r="Y5" s="202"/>
      <c r="Z5" s="202"/>
      <c r="AA5" s="202"/>
    </row>
    <row r="6" spans="1:29" ht="42.75" customHeight="1">
      <c r="B6" s="115" t="s">
        <v>86</v>
      </c>
      <c r="C6" s="116" t="s">
        <v>70</v>
      </c>
      <c r="D6" s="117"/>
      <c r="E6" s="117"/>
      <c r="F6" s="209" t="s">
        <v>94</v>
      </c>
      <c r="G6" s="211" t="s">
        <v>95</v>
      </c>
      <c r="H6" s="213" t="s">
        <v>96</v>
      </c>
      <c r="I6" s="214"/>
      <c r="J6" s="125"/>
      <c r="K6" s="125"/>
      <c r="L6" s="209" t="s">
        <v>94</v>
      </c>
      <c r="M6" s="211" t="s">
        <v>95</v>
      </c>
      <c r="N6" s="213" t="s">
        <v>96</v>
      </c>
      <c r="O6" s="214"/>
      <c r="P6" s="125"/>
      <c r="Q6" s="125"/>
      <c r="R6" s="209" t="s">
        <v>94</v>
      </c>
      <c r="S6" s="211" t="s">
        <v>95</v>
      </c>
      <c r="T6" s="213" t="s">
        <v>96</v>
      </c>
      <c r="U6" s="214"/>
      <c r="X6" s="209" t="s">
        <v>94</v>
      </c>
      <c r="Y6" s="211" t="s">
        <v>95</v>
      </c>
      <c r="Z6" s="213" t="s">
        <v>96</v>
      </c>
      <c r="AA6" s="214"/>
    </row>
    <row r="7" spans="1:29" ht="69" customHeight="1">
      <c r="A7" s="156" t="str">
        <f>VLOOKUP(Hoja3!$B$9&amp;ROWS($B$6:B6),'2.IDENTIFICACIÓN'!$B$4:$I$20,1,FALSE)</f>
        <v>CORRUPCIÓN1</v>
      </c>
      <c r="B7" s="118" t="str">
        <f>VLOOKUP(Hoja3!$B$9&amp;ROWS($B$6:B6),'2.IDENTIFICACIÓN'!$B$4:$I$20,5,FALSE)</f>
        <v>Entrega a un tercero por parte del personal que custodia  información, archivos  que hacen parte de la memoria histórica de la entidad y de la ciudad,  permitiendo que se conozcan y manipulen, a cambio de dádivas.</v>
      </c>
      <c r="C7" s="119" t="str">
        <f>IF(B7&lt;&gt;"",IF(H27&gt;=12,"5- CATASTROFICO",IF(AND(H27&lt;=11,H27&gt;=6),"4- MAYOR",IF(AND(H27&lt;=5,H27&gt;=1),"3- MODERADO","NO SE HAN CONTESTADO LAS PREGUNTAS"))))</f>
        <v>5- CATASTROFICO</v>
      </c>
      <c r="D7" s="117"/>
      <c r="E7" s="117"/>
      <c r="F7" s="210"/>
      <c r="G7" s="212"/>
      <c r="H7" s="126" t="s">
        <v>97</v>
      </c>
      <c r="I7" s="126" t="s">
        <v>98</v>
      </c>
      <c r="J7" s="125"/>
      <c r="K7" s="125"/>
      <c r="L7" s="210"/>
      <c r="M7" s="212"/>
      <c r="N7" s="126" t="s">
        <v>97</v>
      </c>
      <c r="O7" s="126" t="s">
        <v>98</v>
      </c>
      <c r="P7" s="125"/>
      <c r="Q7" s="125"/>
      <c r="R7" s="210"/>
      <c r="S7" s="212"/>
      <c r="T7" s="126" t="s">
        <v>97</v>
      </c>
      <c r="U7" s="126" t="s">
        <v>98</v>
      </c>
      <c r="X7" s="210"/>
      <c r="Y7" s="212"/>
      <c r="Z7" s="126" t="s">
        <v>97</v>
      </c>
      <c r="AA7" s="126" t="s">
        <v>98</v>
      </c>
    </row>
    <row r="8" spans="1:29" ht="45" customHeight="1">
      <c r="A8" s="156" t="e">
        <f>VLOOKUP(Hoja3!$B$9&amp;ROWS($B$6:B7),'2.IDENTIFICACIÓN'!$B$4:$I$20,1,FALSE)</f>
        <v>#N/A</v>
      </c>
      <c r="B8" s="118" t="e">
        <f>VLOOKUP(Hoja3!$B$9&amp;ROWS($B$6:B7),'2.IDENTIFICACIÓN'!$B$4:$I$20,5,FALSE)</f>
        <v>#N/A</v>
      </c>
      <c r="C8" s="119" t="e">
        <f>IF(B8&lt;&gt;"",IF(N27&gt;=12,"5- CATASTROFICO",IF(AND(N27&lt;=11,N27&gt;=6),"4- MAYOR",IF(AND(N27&lt;=5,N27&gt;=1),"3- MODERADO","NO SE HAN CONTESTADO LAS PREGUNTAS"))))</f>
        <v>#N/A</v>
      </c>
      <c r="D8" s="117"/>
      <c r="E8" s="117"/>
      <c r="F8" s="120">
        <v>1</v>
      </c>
      <c r="G8" s="121" t="s">
        <v>102</v>
      </c>
      <c r="H8" s="124"/>
      <c r="I8" s="124" t="s">
        <v>292</v>
      </c>
      <c r="L8" s="120">
        <v>1</v>
      </c>
      <c r="M8" s="121" t="s">
        <v>102</v>
      </c>
      <c r="N8" s="124"/>
      <c r="O8" s="124"/>
      <c r="R8" s="120">
        <v>1</v>
      </c>
      <c r="S8" s="121" t="s">
        <v>102</v>
      </c>
      <c r="T8" s="124"/>
      <c r="U8" s="124"/>
      <c r="X8" s="120">
        <v>1</v>
      </c>
      <c r="Y8" s="121" t="s">
        <v>102</v>
      </c>
      <c r="Z8" s="124"/>
      <c r="AA8" s="124"/>
    </row>
    <row r="9" spans="1:29" ht="45" customHeight="1">
      <c r="A9" s="156" t="e">
        <f>VLOOKUP(Hoja3!$B$9&amp;ROWS($B$6:B8),'2.IDENTIFICACIÓN'!$B$4:$I$20,1,FALSE)</f>
        <v>#N/A</v>
      </c>
      <c r="B9" s="118" t="e">
        <f>VLOOKUP(Hoja3!$B$9&amp;ROWS($B$6:B8),'2.IDENTIFICACIÓN'!$B$4:$I$20,5,FALSE)</f>
        <v>#N/A</v>
      </c>
      <c r="C9" s="119" t="e">
        <f>IF(B9&lt;&gt;"",IF(T27&gt;=12,"5- CATASTROFICO",IF(AND(T27&lt;=11,T27&gt;=6),"4- MAYOR",IF(AND(T27&lt;=5,T27&gt;=1),"3- MODERADO","NO SE HAN CONTESTADO LAS PREGUNTAS"))))</f>
        <v>#N/A</v>
      </c>
      <c r="D9" s="117"/>
      <c r="E9" s="117"/>
      <c r="F9" s="120">
        <v>2</v>
      </c>
      <c r="G9" s="121" t="s">
        <v>103</v>
      </c>
      <c r="H9" s="124" t="s">
        <v>292</v>
      </c>
      <c r="I9" s="124"/>
      <c r="L9" s="120">
        <v>2</v>
      </c>
      <c r="M9" s="121" t="s">
        <v>103</v>
      </c>
      <c r="N9" s="124"/>
      <c r="O9" s="124"/>
      <c r="R9" s="120">
        <v>2</v>
      </c>
      <c r="S9" s="121" t="s">
        <v>103</v>
      </c>
      <c r="T9" s="124"/>
      <c r="U9" s="124"/>
      <c r="X9" s="120">
        <v>2</v>
      </c>
      <c r="Y9" s="121" t="s">
        <v>103</v>
      </c>
      <c r="Z9" s="124"/>
      <c r="AA9" s="124"/>
    </row>
    <row r="10" spans="1:29" ht="45" customHeight="1">
      <c r="A10" s="156" t="e">
        <f>VLOOKUP(Hoja3!$B$9&amp;ROWS($B$6:B9),'2.IDENTIFICACIÓN'!$B$4:$I$20,1,FALSE)</f>
        <v>#N/A</v>
      </c>
      <c r="B10" s="118" t="e">
        <f>VLOOKUP(Hoja3!$B$9&amp;ROWS($B$6:B9),'2.IDENTIFICACIÓN'!$B$4:$I$20,5,FALSE)</f>
        <v>#N/A</v>
      </c>
      <c r="C10" s="119" t="e">
        <f>IF(B10&lt;&gt;"",IF(Z27&gt;=12,"5- CATASTROFICO",IF(AND(Z27&lt;=11,Z27&gt;=6),"4- MAYOR",IF(AND(Z27&lt;=5,Z27&gt;=1),"3- MODERADO","NO SE HAN CONTESTADO LAS PREGUNTAS"))))</f>
        <v>#N/A</v>
      </c>
      <c r="D10" s="117"/>
      <c r="E10" s="117"/>
      <c r="F10" s="120">
        <v>3</v>
      </c>
      <c r="G10" s="121" t="s">
        <v>104</v>
      </c>
      <c r="H10" s="124" t="s">
        <v>292</v>
      </c>
      <c r="I10" s="124"/>
      <c r="L10" s="120">
        <v>3</v>
      </c>
      <c r="M10" s="121" t="s">
        <v>104</v>
      </c>
      <c r="N10" s="124"/>
      <c r="O10" s="124"/>
      <c r="R10" s="120">
        <v>3</v>
      </c>
      <c r="S10" s="121" t="s">
        <v>104</v>
      </c>
      <c r="T10" s="124"/>
      <c r="U10" s="124"/>
      <c r="X10" s="120">
        <v>3</v>
      </c>
      <c r="Y10" s="121" t="s">
        <v>104</v>
      </c>
      <c r="Z10" s="124"/>
      <c r="AA10" s="124"/>
    </row>
    <row r="11" spans="1:29" ht="45" customHeight="1">
      <c r="A11" s="156" t="e">
        <f>VLOOKUP(Hoja3!$B$9&amp;ROWS($B$6:B10),'2.IDENTIFICACIÓN'!$B$4:$I$20,1,FALSE)</f>
        <v>#N/A</v>
      </c>
      <c r="B11" s="118" t="e">
        <f>VLOOKUP(Hoja3!$B$9&amp;ROWS($B$6:B10),'2.IDENTIFICACIÓN'!$B$4:$I$20,5,FALSE)</f>
        <v>#N/A</v>
      </c>
      <c r="C11" s="119"/>
      <c r="D11" s="117"/>
      <c r="E11" s="117"/>
      <c r="F11" s="120">
        <v>4</v>
      </c>
      <c r="G11" s="121" t="s">
        <v>105</v>
      </c>
      <c r="H11" s="124" t="s">
        <v>292</v>
      </c>
      <c r="I11" s="124"/>
      <c r="L11" s="120">
        <v>4</v>
      </c>
      <c r="M11" s="121" t="s">
        <v>105</v>
      </c>
      <c r="N11" s="124"/>
      <c r="O11" s="124"/>
      <c r="R11" s="120">
        <v>4</v>
      </c>
      <c r="S11" s="121" t="s">
        <v>105</v>
      </c>
      <c r="T11" s="124"/>
      <c r="U11" s="124"/>
      <c r="X11" s="120">
        <v>4</v>
      </c>
      <c r="Y11" s="121" t="s">
        <v>105</v>
      </c>
      <c r="Z11" s="124"/>
      <c r="AA11" s="124"/>
    </row>
    <row r="12" spans="1:29" ht="45" customHeight="1">
      <c r="A12" s="156" t="e">
        <f>VLOOKUP(Hoja3!$B$9&amp;ROWS($B$6:B11),'2.IDENTIFICACIÓN'!$B$4:$I$20,1,FALSE)</f>
        <v>#N/A</v>
      </c>
      <c r="B12" s="118" t="e">
        <f>VLOOKUP(Hoja3!$B$9&amp;ROWS($B$6:B11),'2.IDENTIFICACIÓN'!$B$4:$I$20,5,FALSE)</f>
        <v>#N/A</v>
      </c>
      <c r="C12" s="119"/>
      <c r="D12" s="117"/>
      <c r="E12" s="117"/>
      <c r="F12" s="120">
        <v>5</v>
      </c>
      <c r="G12" s="121" t="s">
        <v>106</v>
      </c>
      <c r="H12" s="124" t="s">
        <v>292</v>
      </c>
      <c r="I12" s="124"/>
      <c r="L12" s="120">
        <v>5</v>
      </c>
      <c r="M12" s="121" t="s">
        <v>106</v>
      </c>
      <c r="N12" s="124"/>
      <c r="O12" s="124"/>
      <c r="R12" s="120">
        <v>5</v>
      </c>
      <c r="S12" s="121" t="s">
        <v>106</v>
      </c>
      <c r="T12" s="124"/>
      <c r="U12" s="124"/>
      <c r="X12" s="120">
        <v>5</v>
      </c>
      <c r="Y12" s="121" t="s">
        <v>106</v>
      </c>
      <c r="Z12" s="124"/>
      <c r="AA12" s="124"/>
    </row>
    <row r="13" spans="1:29" ht="45" customHeight="1">
      <c r="A13" s="156" t="e">
        <f>VLOOKUP(Hoja3!$B$9&amp;ROWS($B$6:B12),'2.IDENTIFICACIÓN'!$B$4:$I$20,1,FALSE)</f>
        <v>#N/A</v>
      </c>
      <c r="B13" s="118" t="e">
        <f>VLOOKUP(Hoja3!$B$9&amp;ROWS($B$6:B12),'2.IDENTIFICACIÓN'!$B$4:$I$20,5,FALSE)</f>
        <v>#N/A</v>
      </c>
      <c r="C13" s="119"/>
      <c r="D13" s="117"/>
      <c r="E13" s="117"/>
      <c r="F13" s="120">
        <v>6</v>
      </c>
      <c r="G13" s="121" t="s">
        <v>107</v>
      </c>
      <c r="H13" s="124" t="s">
        <v>292</v>
      </c>
      <c r="I13" s="124"/>
      <c r="L13" s="120">
        <v>6</v>
      </c>
      <c r="M13" s="121" t="s">
        <v>107</v>
      </c>
      <c r="N13" s="124"/>
      <c r="O13" s="124"/>
      <c r="R13" s="120">
        <v>6</v>
      </c>
      <c r="S13" s="121" t="s">
        <v>107</v>
      </c>
      <c r="T13" s="124"/>
      <c r="U13" s="124"/>
      <c r="X13" s="120">
        <v>6</v>
      </c>
      <c r="Y13" s="121" t="s">
        <v>107</v>
      </c>
      <c r="Z13" s="124"/>
      <c r="AA13" s="124"/>
    </row>
    <row r="14" spans="1:29" ht="45" customHeight="1">
      <c r="A14" s="156" t="e">
        <f>VLOOKUP(Hoja3!$B$9&amp;ROWS($B$6:B13),'2.IDENTIFICACIÓN'!$B$4:$I$20,1,FALSE)</f>
        <v>#N/A</v>
      </c>
      <c r="B14" s="118" t="e">
        <f>VLOOKUP(Hoja3!$B$9&amp;ROWS($B$6:B13),'2.IDENTIFICACIÓN'!$B$4:$I$20,5,FALSE)</f>
        <v>#N/A</v>
      </c>
      <c r="C14" s="119"/>
      <c r="D14" s="117"/>
      <c r="E14" s="117"/>
      <c r="F14" s="120">
        <v>7</v>
      </c>
      <c r="G14" s="121" t="s">
        <v>108</v>
      </c>
      <c r="H14" s="124" t="s">
        <v>292</v>
      </c>
      <c r="I14" s="124"/>
      <c r="L14" s="120">
        <v>7</v>
      </c>
      <c r="M14" s="121" t="s">
        <v>108</v>
      </c>
      <c r="N14" s="124"/>
      <c r="O14" s="124"/>
      <c r="R14" s="120">
        <v>7</v>
      </c>
      <c r="S14" s="121" t="s">
        <v>108</v>
      </c>
      <c r="T14" s="124"/>
      <c r="U14" s="124"/>
      <c r="X14" s="120">
        <v>7</v>
      </c>
      <c r="Y14" s="121" t="s">
        <v>108</v>
      </c>
      <c r="Z14" s="124"/>
      <c r="AA14" s="124"/>
    </row>
    <row r="15" spans="1:29" ht="45" customHeight="1">
      <c r="A15" s="156" t="e">
        <f>VLOOKUP(Hoja3!$B$9&amp;ROWS($B$6:B14),'2.IDENTIFICACIÓN'!$B$4:$I$20,1,FALSE)</f>
        <v>#N/A</v>
      </c>
      <c r="B15" s="118" t="e">
        <f>VLOOKUP(Hoja3!$B$9&amp;ROWS($B$6:B14),'2.IDENTIFICACIÓN'!$B$4:$I$20,5,FALSE)</f>
        <v>#N/A</v>
      </c>
      <c r="C15" s="119"/>
      <c r="D15" s="117"/>
      <c r="E15" s="117"/>
      <c r="F15" s="120">
        <v>8</v>
      </c>
      <c r="G15" s="121" t="s">
        <v>99</v>
      </c>
      <c r="H15" s="124"/>
      <c r="I15" s="124" t="s">
        <v>292</v>
      </c>
      <c r="L15" s="120">
        <v>8</v>
      </c>
      <c r="M15" s="121" t="s">
        <v>99</v>
      </c>
      <c r="N15" s="124"/>
      <c r="O15" s="124"/>
      <c r="R15" s="120">
        <v>8</v>
      </c>
      <c r="S15" s="121" t="s">
        <v>99</v>
      </c>
      <c r="T15" s="124"/>
      <c r="U15" s="124"/>
      <c r="X15" s="120">
        <v>8</v>
      </c>
      <c r="Y15" s="121" t="s">
        <v>99</v>
      </c>
      <c r="Z15" s="124"/>
      <c r="AA15" s="124"/>
    </row>
    <row r="16" spans="1:29" ht="45" customHeight="1">
      <c r="A16" s="156" t="e">
        <f>VLOOKUP(Hoja3!$B$9&amp;ROWS($B$6:B15),'2.IDENTIFICACIÓN'!$B$4:$I$20,1,FALSE)</f>
        <v>#N/A</v>
      </c>
      <c r="B16" s="118" t="e">
        <f>VLOOKUP(Hoja3!$B$9&amp;ROWS($B$6:B15),'2.IDENTIFICACIÓN'!$B$4:$I$20,5,FALSE)</f>
        <v>#N/A</v>
      </c>
      <c r="C16" s="119"/>
      <c r="D16" s="117"/>
      <c r="E16" s="117"/>
      <c r="F16" s="120">
        <v>9</v>
      </c>
      <c r="G16" s="121" t="s">
        <v>109</v>
      </c>
      <c r="H16" s="124" t="s">
        <v>292</v>
      </c>
      <c r="I16" s="124"/>
      <c r="L16" s="120">
        <v>9</v>
      </c>
      <c r="M16" s="121" t="s">
        <v>109</v>
      </c>
      <c r="N16" s="124"/>
      <c r="O16" s="124"/>
      <c r="R16" s="120">
        <v>9</v>
      </c>
      <c r="S16" s="121" t="s">
        <v>109</v>
      </c>
      <c r="T16" s="124"/>
      <c r="U16" s="124"/>
      <c r="X16" s="120">
        <v>9</v>
      </c>
      <c r="Y16" s="121" t="s">
        <v>109</v>
      </c>
      <c r="Z16" s="124"/>
      <c r="AA16" s="124"/>
    </row>
    <row r="17" spans="1:27" ht="45" customHeight="1">
      <c r="A17" s="156" t="e">
        <f>VLOOKUP(Hoja3!$B$9&amp;ROWS($B$6:B16),'2.IDENTIFICACIÓN'!$B$4:$I$20,1,FALSE)</f>
        <v>#N/A</v>
      </c>
      <c r="B17" s="118" t="e">
        <f>VLOOKUP(Hoja3!$B$9&amp;ROWS($B$6:B16),'2.IDENTIFICACIÓN'!$B$4:$I$20,5,FALSE)</f>
        <v>#N/A</v>
      </c>
      <c r="C17" s="119"/>
      <c r="D17" s="117"/>
      <c r="E17" s="117"/>
      <c r="F17" s="120">
        <v>10</v>
      </c>
      <c r="G17" s="121" t="s">
        <v>110</v>
      </c>
      <c r="H17" s="124" t="s">
        <v>292</v>
      </c>
      <c r="I17" s="124"/>
      <c r="L17" s="120">
        <v>10</v>
      </c>
      <c r="M17" s="121" t="s">
        <v>110</v>
      </c>
      <c r="N17" s="124"/>
      <c r="O17" s="124"/>
      <c r="R17" s="120">
        <v>10</v>
      </c>
      <c r="S17" s="121" t="s">
        <v>110</v>
      </c>
      <c r="T17" s="124"/>
      <c r="U17" s="124"/>
      <c r="X17" s="120">
        <v>10</v>
      </c>
      <c r="Y17" s="121" t="s">
        <v>110</v>
      </c>
      <c r="Z17" s="124"/>
      <c r="AA17" s="124"/>
    </row>
    <row r="18" spans="1:27" ht="45" customHeight="1">
      <c r="A18" s="156" t="e">
        <f>VLOOKUP(Hoja3!$B$9&amp;ROWS($B$6:B17),'2.IDENTIFICACIÓN'!$B$4:$I$20,1,FALSE)</f>
        <v>#N/A</v>
      </c>
      <c r="B18" s="118" t="e">
        <f>VLOOKUP(Hoja3!$B$9&amp;ROWS($B$6:B17),'2.IDENTIFICACIÓN'!$B$4:$I$20,5,FALSE)</f>
        <v>#N/A</v>
      </c>
      <c r="C18" s="119"/>
      <c r="D18" s="117"/>
      <c r="E18" s="117"/>
      <c r="F18" s="120">
        <v>11</v>
      </c>
      <c r="G18" s="121" t="s">
        <v>111</v>
      </c>
      <c r="H18" s="124" t="s">
        <v>292</v>
      </c>
      <c r="I18" s="124"/>
      <c r="L18" s="120">
        <v>11</v>
      </c>
      <c r="M18" s="121" t="s">
        <v>111</v>
      </c>
      <c r="N18" s="124"/>
      <c r="O18" s="124"/>
      <c r="R18" s="120">
        <v>11</v>
      </c>
      <c r="S18" s="121" t="s">
        <v>111</v>
      </c>
      <c r="T18" s="124"/>
      <c r="U18" s="124"/>
      <c r="X18" s="120">
        <v>11</v>
      </c>
      <c r="Y18" s="121" t="s">
        <v>111</v>
      </c>
      <c r="Z18" s="124"/>
      <c r="AA18" s="124"/>
    </row>
    <row r="19" spans="1:27" ht="45" customHeight="1">
      <c r="A19" s="156" t="e">
        <f>VLOOKUP(Hoja3!$B$9&amp;ROWS($B$6:B18),'2.IDENTIFICACIÓN'!$B$4:$I$20,1,FALSE)</f>
        <v>#N/A</v>
      </c>
      <c r="B19" s="118" t="e">
        <f>VLOOKUP(Hoja3!$B$9&amp;ROWS($B$6:B18),'2.IDENTIFICACIÓN'!$B$4:$I$20,5,FALSE)</f>
        <v>#N/A</v>
      </c>
      <c r="C19" s="119"/>
      <c r="D19" s="117"/>
      <c r="E19" s="117"/>
      <c r="F19" s="120">
        <v>12</v>
      </c>
      <c r="G19" s="121" t="s">
        <v>112</v>
      </c>
      <c r="H19" s="124" t="s">
        <v>292</v>
      </c>
      <c r="I19" s="124"/>
      <c r="L19" s="120">
        <v>12</v>
      </c>
      <c r="M19" s="121" t="s">
        <v>112</v>
      </c>
      <c r="N19" s="124"/>
      <c r="O19" s="124"/>
      <c r="R19" s="120">
        <v>12</v>
      </c>
      <c r="S19" s="121" t="s">
        <v>112</v>
      </c>
      <c r="T19" s="124"/>
      <c r="U19" s="124"/>
      <c r="X19" s="120">
        <v>12</v>
      </c>
      <c r="Y19" s="121" t="s">
        <v>112</v>
      </c>
      <c r="Z19" s="124"/>
      <c r="AA19" s="124"/>
    </row>
    <row r="20" spans="1:27" ht="45" customHeight="1">
      <c r="A20" s="156" t="e">
        <f>VLOOKUP(Hoja3!$B$9&amp;ROWS($B$6:B19),'2.IDENTIFICACIÓN'!$B$4:$I$20,1,FALSE)</f>
        <v>#N/A</v>
      </c>
      <c r="B20" s="118" t="e">
        <f>VLOOKUP(Hoja3!$B$9&amp;ROWS($B$6:B19),'2.IDENTIFICACIÓN'!$B$4:$I$20,5,FALSE)</f>
        <v>#N/A</v>
      </c>
      <c r="C20" s="119"/>
      <c r="D20" s="117"/>
      <c r="E20" s="117"/>
      <c r="F20" s="120">
        <v>13</v>
      </c>
      <c r="G20" s="121" t="s">
        <v>113</v>
      </c>
      <c r="H20" s="124" t="s">
        <v>292</v>
      </c>
      <c r="I20" s="124"/>
      <c r="L20" s="120">
        <v>13</v>
      </c>
      <c r="M20" s="121" t="s">
        <v>113</v>
      </c>
      <c r="N20" s="124"/>
      <c r="O20" s="124"/>
      <c r="R20" s="120">
        <v>13</v>
      </c>
      <c r="S20" s="121" t="s">
        <v>113</v>
      </c>
      <c r="T20" s="124"/>
      <c r="U20" s="124"/>
      <c r="X20" s="120">
        <v>13</v>
      </c>
      <c r="Y20" s="121" t="s">
        <v>113</v>
      </c>
      <c r="Z20" s="124"/>
      <c r="AA20" s="124"/>
    </row>
    <row r="21" spans="1:27" ht="45" customHeight="1">
      <c r="A21" s="156" t="e">
        <f>VLOOKUP(Hoja3!$B$9&amp;ROWS($B$6:B20),'2.IDENTIFICACIÓN'!$B$4:$I$20,1,FALSE)</f>
        <v>#N/A</v>
      </c>
      <c r="B21" s="118" t="e">
        <f>VLOOKUP(Hoja3!$B$9&amp;ROWS($B$6:B20),'2.IDENTIFICACIÓN'!$B$4:$I$20,5,FALSE)</f>
        <v>#N/A</v>
      </c>
      <c r="C21" s="119"/>
      <c r="D21" s="117"/>
      <c r="E21" s="117"/>
      <c r="F21" s="120">
        <v>14</v>
      </c>
      <c r="G21" s="121" t="s">
        <v>114</v>
      </c>
      <c r="H21" s="124" t="s">
        <v>292</v>
      </c>
      <c r="I21" s="124"/>
      <c r="L21" s="120">
        <v>14</v>
      </c>
      <c r="M21" s="121" t="s">
        <v>114</v>
      </c>
      <c r="N21" s="124"/>
      <c r="O21" s="124"/>
      <c r="R21" s="120">
        <v>14</v>
      </c>
      <c r="S21" s="121" t="s">
        <v>114</v>
      </c>
      <c r="T21" s="124"/>
      <c r="U21" s="124"/>
      <c r="X21" s="120">
        <v>14</v>
      </c>
      <c r="Y21" s="121" t="s">
        <v>114</v>
      </c>
      <c r="Z21" s="124"/>
      <c r="AA21" s="124"/>
    </row>
    <row r="22" spans="1:27" ht="45" customHeight="1">
      <c r="A22" s="156" t="e">
        <f>VLOOKUP(Hoja3!$B$9&amp;ROWS($B$6:B21),'2.IDENTIFICACIÓN'!$B$4:$I$20,1,FALSE)</f>
        <v>#N/A</v>
      </c>
      <c r="B22" s="118" t="e">
        <f>VLOOKUP(Hoja3!$B$9&amp;ROWS($B$6:B21),'2.IDENTIFICACIÓN'!$B$4:$I$20,5,FALSE)</f>
        <v>#N/A</v>
      </c>
      <c r="C22" s="119"/>
      <c r="D22" s="117"/>
      <c r="E22" s="117"/>
      <c r="F22" s="120">
        <v>15</v>
      </c>
      <c r="G22" s="121" t="s">
        <v>115</v>
      </c>
      <c r="H22" s="124"/>
      <c r="I22" s="124" t="s">
        <v>292</v>
      </c>
      <c r="L22" s="120">
        <v>15</v>
      </c>
      <c r="M22" s="121" t="s">
        <v>115</v>
      </c>
      <c r="N22" s="124"/>
      <c r="O22" s="124"/>
      <c r="R22" s="120">
        <v>15</v>
      </c>
      <c r="S22" s="121" t="s">
        <v>115</v>
      </c>
      <c r="T22" s="124"/>
      <c r="U22" s="124"/>
      <c r="X22" s="120">
        <v>15</v>
      </c>
      <c r="Y22" s="121" t="s">
        <v>115</v>
      </c>
      <c r="Z22" s="124"/>
      <c r="AA22" s="124"/>
    </row>
    <row r="23" spans="1:27" ht="45" customHeight="1">
      <c r="A23" s="156" t="e">
        <f>VLOOKUP(Hoja3!$B$9&amp;ROWS($B$6:B22),'2.IDENTIFICACIÓN'!$B$4:$I$20,1,FALSE)</f>
        <v>#N/A</v>
      </c>
      <c r="B23" s="118" t="e">
        <f>VLOOKUP(Hoja3!$B$9&amp;ROWS($B$6:B22),'2.IDENTIFICACIÓN'!$B$4:$I$20,5,FALSE)</f>
        <v>#N/A</v>
      </c>
      <c r="C23" s="119"/>
      <c r="D23" s="117"/>
      <c r="E23" s="117"/>
      <c r="F23" s="120">
        <v>16</v>
      </c>
      <c r="G23" s="121" t="s">
        <v>116</v>
      </c>
      <c r="H23" s="124"/>
      <c r="I23" s="124" t="s">
        <v>292</v>
      </c>
      <c r="L23" s="120">
        <v>16</v>
      </c>
      <c r="M23" s="121" t="s">
        <v>116</v>
      </c>
      <c r="N23" s="124"/>
      <c r="O23" s="124"/>
      <c r="R23" s="120">
        <v>16</v>
      </c>
      <c r="S23" s="121" t="s">
        <v>116</v>
      </c>
      <c r="T23" s="124"/>
      <c r="U23" s="124"/>
      <c r="X23" s="120">
        <v>16</v>
      </c>
      <c r="Y23" s="121" t="s">
        <v>116</v>
      </c>
      <c r="Z23" s="124"/>
      <c r="AA23" s="124"/>
    </row>
    <row r="24" spans="1:27" ht="45" customHeight="1">
      <c r="A24" s="156" t="e">
        <f>VLOOKUP(Hoja3!$B$9&amp;ROWS($B$6:B23),'2.IDENTIFICACIÓN'!$B$4:$I$20,1,FALSE)</f>
        <v>#N/A</v>
      </c>
      <c r="B24" s="118" t="e">
        <f>VLOOKUP(Hoja3!$B$9&amp;ROWS($B$6:B23),'2.IDENTIFICACIÓN'!$B$4:$I$20,5,FALSE)</f>
        <v>#N/A</v>
      </c>
      <c r="C24" s="119"/>
      <c r="D24" s="117"/>
      <c r="E24" s="117"/>
      <c r="F24" s="120">
        <v>17</v>
      </c>
      <c r="G24" s="121" t="s">
        <v>117</v>
      </c>
      <c r="H24" s="124"/>
      <c r="I24" s="124" t="s">
        <v>292</v>
      </c>
      <c r="L24" s="120">
        <v>17</v>
      </c>
      <c r="M24" s="121" t="s">
        <v>117</v>
      </c>
      <c r="N24" s="124"/>
      <c r="O24" s="124"/>
      <c r="R24" s="120">
        <v>17</v>
      </c>
      <c r="S24" s="121" t="s">
        <v>117</v>
      </c>
      <c r="T24" s="124"/>
      <c r="U24" s="124"/>
      <c r="X24" s="120">
        <v>17</v>
      </c>
      <c r="Y24" s="121" t="s">
        <v>117</v>
      </c>
      <c r="Z24" s="124"/>
      <c r="AA24" s="124"/>
    </row>
    <row r="25" spans="1:27" ht="45" customHeight="1">
      <c r="A25" s="156" t="e">
        <f>VLOOKUP(Hoja3!$B$9&amp;ROWS($B$6:B24),'2.IDENTIFICACIÓN'!$B$4:$I$20,1,FALSE)</f>
        <v>#N/A</v>
      </c>
      <c r="B25" s="118" t="e">
        <f>VLOOKUP(Hoja3!$B$9&amp;ROWS($B$6:B24),'2.IDENTIFICACIÓN'!$B$4:$I$20,5,FALSE)</f>
        <v>#N/A</v>
      </c>
      <c r="C25" s="119"/>
      <c r="D25" s="117"/>
      <c r="E25" s="117"/>
      <c r="F25" s="120">
        <v>18</v>
      </c>
      <c r="G25" s="121" t="s">
        <v>101</v>
      </c>
      <c r="H25" s="124"/>
      <c r="I25" s="124" t="s">
        <v>292</v>
      </c>
      <c r="L25" s="120">
        <v>18</v>
      </c>
      <c r="M25" s="121" t="s">
        <v>101</v>
      </c>
      <c r="N25" s="124"/>
      <c r="O25" s="124"/>
      <c r="R25" s="120">
        <v>18</v>
      </c>
      <c r="S25" s="121" t="s">
        <v>101</v>
      </c>
      <c r="T25" s="124"/>
      <c r="U25" s="124"/>
      <c r="X25" s="120">
        <v>18</v>
      </c>
      <c r="Y25" s="121" t="s">
        <v>101</v>
      </c>
      <c r="Z25" s="124"/>
      <c r="AA25" s="124"/>
    </row>
    <row r="26" spans="1:27" ht="45" customHeight="1">
      <c r="B26" s="122"/>
      <c r="C26" s="122"/>
      <c r="D26" s="117"/>
      <c r="E26" s="117"/>
      <c r="F26" s="120">
        <v>19</v>
      </c>
      <c r="G26" s="121" t="s">
        <v>100</v>
      </c>
      <c r="H26" s="124"/>
      <c r="I26" s="124" t="s">
        <v>292</v>
      </c>
      <c r="L26" s="120">
        <v>19</v>
      </c>
      <c r="M26" s="121" t="s">
        <v>100</v>
      </c>
      <c r="N26" s="124"/>
      <c r="O26" s="124"/>
      <c r="R26" s="120">
        <v>19</v>
      </c>
      <c r="S26" s="121" t="s">
        <v>100</v>
      </c>
      <c r="T26" s="124"/>
      <c r="U26" s="124"/>
      <c r="X26" s="120">
        <v>19</v>
      </c>
      <c r="Y26" s="121" t="s">
        <v>100</v>
      </c>
      <c r="Z26" s="124"/>
      <c r="AA26" s="124"/>
    </row>
    <row r="27" spans="1:27" ht="26.25" customHeight="1">
      <c r="B27" s="122"/>
      <c r="C27" s="122"/>
      <c r="D27" s="117"/>
      <c r="E27" s="117"/>
      <c r="F27" s="207" t="s">
        <v>118</v>
      </c>
      <c r="G27" s="208"/>
      <c r="H27" s="123">
        <f>COUNTIF(H8:H26,"X")</f>
        <v>12</v>
      </c>
      <c r="I27" s="123">
        <f>COUNTIF(I8:I26,"X")</f>
        <v>7</v>
      </c>
      <c r="L27" s="207" t="s">
        <v>118</v>
      </c>
      <c r="M27" s="208"/>
      <c r="N27" s="123">
        <f>COUNTIF(N8:N26,"X")</f>
        <v>0</v>
      </c>
      <c r="O27" s="123">
        <f>COUNTIF(O8:O26,"X")</f>
        <v>0</v>
      </c>
      <c r="R27" s="207" t="s">
        <v>118</v>
      </c>
      <c r="S27" s="208"/>
      <c r="T27" s="123">
        <f>COUNTIF(T8:T26,"X")</f>
        <v>0</v>
      </c>
      <c r="U27" s="123">
        <f>COUNTIF(U8:U26,"X")</f>
        <v>0</v>
      </c>
      <c r="X27" s="207" t="s">
        <v>118</v>
      </c>
      <c r="Y27" s="208"/>
      <c r="Z27" s="123">
        <f>COUNTIF(Z8:Z26,"X")</f>
        <v>0</v>
      </c>
      <c r="AA27" s="123">
        <f>COUNTIF(AA8:AA26,"X")</f>
        <v>0</v>
      </c>
    </row>
    <row r="28" spans="1:27" ht="26.25" customHeight="1"/>
    <row r="29" spans="1:27" ht="24" hidden="1" customHeight="1"/>
    <row r="30" spans="1:27" ht="28.5" hidden="1" customHeight="1"/>
    <row r="31" spans="1:27" ht="20.25" hidden="1" customHeight="1"/>
    <row r="32" spans="1:27" ht="21" hidden="1" customHeight="1"/>
    <row r="33" ht="23.25" hidden="1" customHeight="1"/>
    <row r="34" ht="30.75" hidden="1" customHeight="1"/>
    <row r="35" ht="24.75" hidden="1" customHeight="1"/>
    <row r="36" ht="32.25" hidden="1" customHeight="1"/>
    <row r="37" ht="27" hidden="1" customHeight="1"/>
    <row r="38" ht="23.25" hidden="1" customHeight="1"/>
    <row r="39" ht="27.75" hidden="1" customHeight="1"/>
    <row r="40" ht="34.5" hidden="1" customHeight="1"/>
    <row r="41" ht="27.75" hidden="1" customHeight="1"/>
    <row r="42" ht="23.25" hidden="1" customHeight="1"/>
    <row r="43" ht="23.25" hidden="1" customHeight="1"/>
    <row r="44" ht="23.25" hidden="1" customHeight="1"/>
    <row r="45" ht="23.25" hidden="1" customHeight="1"/>
    <row r="46" ht="23.25" hidden="1" customHeight="1"/>
    <row r="47" hidden="1"/>
  </sheetData>
  <sheetProtection algorithmName="SHA-512" hashValue="bBjGeotVDcqwYpx0z1hs+RKau6txdtzbG0pIoziU2vyrRBTTidQicGADV2KZmtxoCkzXbFJnelqNZZ7KmNO2+Q==" saltValue="dYfS8g4gTRFYf5gh43AjVQ==" spinCount="100000" sheet="1" formatCells="0" formatColumns="0" formatRows="0" insertRows="0" deleteRows="0"/>
  <mergeCells count="24">
    <mergeCell ref="X6:X7"/>
    <mergeCell ref="Y6:Y7"/>
    <mergeCell ref="Z6:AA6"/>
    <mergeCell ref="X27:Y27"/>
    <mergeCell ref="R27:S27"/>
    <mergeCell ref="R6:R7"/>
    <mergeCell ref="S6:S7"/>
    <mergeCell ref="T6:U6"/>
    <mergeCell ref="F27:G27"/>
    <mergeCell ref="L6:L7"/>
    <mergeCell ref="M6:M7"/>
    <mergeCell ref="N6:O6"/>
    <mergeCell ref="L27:M27"/>
    <mergeCell ref="F6:F7"/>
    <mergeCell ref="G6:G7"/>
    <mergeCell ref="H6:I6"/>
    <mergeCell ref="B5:C5"/>
    <mergeCell ref="F5:I5"/>
    <mergeCell ref="L5:O5"/>
    <mergeCell ref="R5:U5"/>
    <mergeCell ref="B1:U1"/>
    <mergeCell ref="B3:O3"/>
    <mergeCell ref="P3:AC3"/>
    <mergeCell ref="X5:AA5"/>
  </mergeCells>
  <conditionalFormatting sqref="B7:B25">
    <cfRule type="containsErrors" dxfId="34" priority="1">
      <formula>ISERROR(B7)</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1:Q29"/>
  <sheetViews>
    <sheetView showGridLines="0" zoomScale="60" zoomScaleNormal="60" workbookViewId="0">
      <selection activeCell="K11" sqref="K11"/>
    </sheetView>
  </sheetViews>
  <sheetFormatPr baseColWidth="10" defaultColWidth="0" defaultRowHeight="13.8" zeroHeight="1"/>
  <cols>
    <col min="1" max="1" width="1.6640625" style="5" customWidth="1"/>
    <col min="2" max="2" width="3.6640625" style="5" customWidth="1"/>
    <col min="3" max="6" width="11.44140625" style="5" customWidth="1"/>
    <col min="7" max="7" width="32.88671875" style="5" customWidth="1"/>
    <col min="8" max="8" width="4.6640625" style="5" customWidth="1"/>
    <col min="9" max="9" width="3" style="5" customWidth="1"/>
    <col min="10" max="10" width="47" style="122" customWidth="1"/>
    <col min="11" max="11" width="19.109375" style="122" customWidth="1"/>
    <col min="12" max="12" width="17.33203125" style="117" customWidth="1"/>
    <col min="13" max="13" width="22.5546875" style="117" customWidth="1"/>
    <col min="14" max="14" width="2.6640625" style="5" customWidth="1"/>
    <col min="15" max="17" width="11.44140625" style="10" customWidth="1"/>
    <col min="18" max="16384" width="11.44140625" style="5" hidden="1"/>
  </cols>
  <sheetData>
    <row r="1" spans="1:13" ht="29.25" customHeight="1">
      <c r="A1" s="8"/>
      <c r="B1" s="8"/>
      <c r="C1" s="216" t="s">
        <v>190</v>
      </c>
      <c r="D1" s="217"/>
      <c r="E1" s="217"/>
      <c r="F1" s="217"/>
      <c r="G1" s="217"/>
      <c r="H1" s="217"/>
      <c r="I1" s="217"/>
      <c r="J1" s="217"/>
      <c r="K1" s="217"/>
      <c r="L1" s="217"/>
      <c r="M1" s="218"/>
    </row>
    <row r="2" spans="1:13" ht="14.4" thickBot="1">
      <c r="J2" s="9"/>
      <c r="K2" s="9"/>
      <c r="L2" s="5"/>
      <c r="M2" s="5"/>
    </row>
    <row r="3" spans="1:13" ht="15" customHeight="1">
      <c r="C3" s="219" t="s">
        <v>188</v>
      </c>
      <c r="D3" s="220"/>
      <c r="E3" s="220"/>
      <c r="F3" s="220"/>
      <c r="G3" s="220"/>
      <c r="H3" s="220"/>
      <c r="I3" s="220"/>
      <c r="J3" s="220"/>
      <c r="K3" s="220"/>
      <c r="L3" s="220"/>
      <c r="M3" s="220"/>
    </row>
    <row r="4" spans="1:13" ht="15" customHeight="1">
      <c r="C4" s="221"/>
      <c r="D4" s="222"/>
      <c r="E4" s="222"/>
      <c r="F4" s="222"/>
      <c r="G4" s="222"/>
      <c r="H4" s="222"/>
      <c r="I4" s="222"/>
      <c r="J4" s="222"/>
      <c r="K4" s="222"/>
      <c r="L4" s="222"/>
      <c r="M4" s="222"/>
    </row>
    <row r="5" spans="1:13" ht="14.25" customHeight="1" thickBot="1">
      <c r="C5" s="223"/>
      <c r="D5" s="224"/>
      <c r="E5" s="224"/>
      <c r="F5" s="224"/>
      <c r="G5" s="224"/>
      <c r="H5" s="224"/>
      <c r="I5" s="224"/>
      <c r="J5" s="224"/>
      <c r="K5" s="224"/>
      <c r="L5" s="224"/>
      <c r="M5" s="224"/>
    </row>
    <row r="6" spans="1:13" ht="20.25" customHeight="1">
      <c r="J6" s="9"/>
      <c r="K6" s="9"/>
      <c r="L6" s="5"/>
      <c r="M6" s="5"/>
    </row>
    <row r="7" spans="1:13" ht="18" customHeight="1">
      <c r="H7" s="12"/>
      <c r="J7" s="215" t="s">
        <v>37</v>
      </c>
      <c r="K7" s="215"/>
      <c r="L7" s="215"/>
      <c r="M7" s="215"/>
    </row>
    <row r="8" spans="1:13" ht="66" customHeight="1">
      <c r="H8" s="12"/>
      <c r="J8" s="77" t="s">
        <v>86</v>
      </c>
      <c r="K8" s="77" t="s">
        <v>15</v>
      </c>
      <c r="L8" s="77" t="s">
        <v>16</v>
      </c>
      <c r="M8" s="78" t="s">
        <v>76</v>
      </c>
    </row>
    <row r="9" spans="1:13" ht="78" customHeight="1">
      <c r="H9" s="12"/>
      <c r="I9" s="156" t="str">
        <f>'2.IDENTIFICACIÓN'!B4</f>
        <v>GESTIÓN1</v>
      </c>
      <c r="J9" s="127" t="str">
        <f>'2.IDENTIFICACIÓN'!F4</f>
        <v>Documentos de archivo no organizados según las disposiciones técnicas archivisticas dadas por la normatividad vigente</v>
      </c>
      <c r="K9" s="128" t="str">
        <f>'3. PROBABILIDAD'!K7</f>
        <v>2- IMPROBABLE</v>
      </c>
      <c r="L9" s="129" t="str">
        <f>IF('2.IDENTIFICACIÓN'!J4=Hoja3!$B$8,VLOOKUP(I9,'4. IMPACTO GESTIÓN Y E'!$I$5:$K$23,3,FALSE),VLOOKUP(I9,'4.1 IMPACTO CORRUPCIÓN'!$A$7:$C$25,3,FALSE))</f>
        <v>1- INSIGNIFICANTE</v>
      </c>
      <c r="M9" s="129" t="str">
        <f>IF(OR(AND(OR(K9="1- Rara vez",K9="2- Improbable"),OR(L9="1- INSIGNIFICANTE",L9="2- MENOR")),AND(K9="3- Posible",L9="1- INSIGNIFICANTE")),"ZONA DE RIESGO BAJA",IF(OR(AND(K9="3- Posible",L9="2- MENOR"),AND(K9="4- Probable",L9="1- INSIGNIFICANTE"),AND(OR(K9="1- Rara vez",K9="2- Improbable"),L9="3- MODERADO")),"ZONA DE RIESGO MODERADO",IF(OR(AND(K9="5- Casi seguro",L9="1- INSIGNIFICANTE"),AND(OR(K9="4- Probable",K9="5- Casi seguro"),L9="2- MENOR"),AND(OR(K9="3- Posible",K9="4- Probable"),L9="3- MODERADO"),AND(OR(K9="1- Rara vez",K9="2- Improbable"),L9="4- MAYOR")),"ZONA DE RIESGO ALTA",IF(AND(K9=0,L9=0),"","ZONA DE RIESGO EXTREMA"))))</f>
        <v>ZONA DE RIESGO BAJA</v>
      </c>
    </row>
    <row r="10" spans="1:13" ht="111.75" customHeight="1">
      <c r="H10" s="12"/>
      <c r="I10" s="156" t="str">
        <f>'2.IDENTIFICACIÓN'!B5</f>
        <v>CORRUPCIÓN1</v>
      </c>
      <c r="J10" s="151" t="str">
        <f>'2.IDENTIFICACIÓN'!F5</f>
        <v>Entrega a un tercero por parte del personal que custodia  información, archivos  que hacen parte de la memoria histórica de la entidad y de la ciudad,  permitiendo que se conozcan y manipulen, a cambio de dádivas.</v>
      </c>
      <c r="K10" s="152" t="str">
        <f>'3. PROBABILIDAD'!K8</f>
        <v>2- IMPROBABLE</v>
      </c>
      <c r="L10" s="129" t="str">
        <f>IF('2.IDENTIFICACIÓN'!J5=Hoja3!$B$8,VLOOKUP(I10,'4. IMPACTO GESTIÓN Y E'!$I$5:$K$23,3,FALSE),VLOOKUP(J10,'4.1 IMPACTO CORRUPCIÓN'!$B$7:$C$25,2,FALSE))</f>
        <v>5- CATASTROFICO</v>
      </c>
      <c r="M10" s="153" t="str">
        <f t="shared" ref="M10:M27" si="0">IF(OR(AND(OR(K10="1- Rara vez",K10="2- Improbable"),OR(L10="1- INSIGNIFICANTE",L10="2- MENOR")),AND(K10="3- Posible",L10="1- INSIGNIFICANTE")),"ZONA DE RIESGO BAJA",IF(OR(AND(K10="3- Posible",L10="2- MENOR"),AND(K10="4- Probable",L10="1- INSIGNIFICANTE"),AND(OR(K10="1- Rara vez",K10="2- Improbable"),L10="3- MODERADO")),"ZONA DE RIESGO MODERADO",IF(OR(AND(K10="5- Casi seguro",L10="1- INSIGNIFICANTE"),AND(OR(K10="4- Probable",K10="5- Casi seguro"),L10="2- MENOR"),AND(OR(K10="3- Posible",K10="4- Probable"),L10="3- MODERADO"),AND(OR(K10="1- Rara vez",K10="2- Improbable"),L10="4- MAYOR")),"ZONA DE RIESGO ALTA",IF(AND(K10=0,L10=0),"","ZONA DE RIESGO EXTREMA"))))</f>
        <v>ZONA DE RIESGO EXTREMA</v>
      </c>
    </row>
    <row r="11" spans="1:13" ht="48" customHeight="1">
      <c r="H11" s="12"/>
      <c r="I11" s="156" t="str">
        <f>'2.IDENTIFICACIÓN'!B6</f>
        <v>01</v>
      </c>
      <c r="J11" s="127">
        <f>'2.IDENTIFICACIÓN'!F6</f>
        <v>0</v>
      </c>
      <c r="K11" s="128">
        <f>'3. PROBABILIDAD'!K9</f>
        <v>0</v>
      </c>
      <c r="L11" s="129" t="e">
        <f>IF('2.IDENTIFICACIÓN'!J6=Hoja3!$B$8,VLOOKUP(J11,'4. IMPACTO GESTIÓN Y E'!$J$5:$K$23,2,FALSE),VLOOKUP(J11,'4.1 IMPACTO CORRUPCIÓN'!$B$7:$C$25,2,FALSE))</f>
        <v>#N/A</v>
      </c>
      <c r="M11" s="129" t="e">
        <f t="shared" si="0"/>
        <v>#N/A</v>
      </c>
    </row>
    <row r="12" spans="1:13" ht="48" customHeight="1">
      <c r="H12" s="12"/>
      <c r="I12" s="156" t="str">
        <f>'2.IDENTIFICACIÓN'!B7</f>
        <v>02</v>
      </c>
      <c r="J12" s="127">
        <f>'2.IDENTIFICACIÓN'!F7</f>
        <v>0</v>
      </c>
      <c r="K12" s="128">
        <f>'3. PROBABILIDAD'!K10</f>
        <v>0</v>
      </c>
      <c r="L12" s="129" t="e">
        <f>IF('2.IDENTIFICACIÓN'!J7=Hoja3!$B$8,VLOOKUP(J12,'4. IMPACTO GESTIÓN Y E'!$J$5:$K$23,2,FALSE),VLOOKUP(J12,'4.1 IMPACTO CORRUPCIÓN'!$B$7:$C$25,2,FALSE))</f>
        <v>#N/A</v>
      </c>
      <c r="M12" s="129" t="e">
        <f t="shared" si="0"/>
        <v>#N/A</v>
      </c>
    </row>
    <row r="13" spans="1:13" ht="48" customHeight="1">
      <c r="H13" s="12"/>
      <c r="I13" s="156" t="str">
        <f>'2.IDENTIFICACIÓN'!B8</f>
        <v>03</v>
      </c>
      <c r="J13" s="127">
        <f>'2.IDENTIFICACIÓN'!F8</f>
        <v>0</v>
      </c>
      <c r="K13" s="128">
        <f>'3. PROBABILIDAD'!K11</f>
        <v>0</v>
      </c>
      <c r="L13" s="129" t="e">
        <f>IF('2.IDENTIFICACIÓN'!J8=Hoja3!$B$8,VLOOKUP(J13,'4. IMPACTO GESTIÓN Y E'!$J$5:$K$23,2,FALSE),VLOOKUP(J13,'4.1 IMPACTO CORRUPCIÓN'!$B$7:$C$25,2,FALSE))</f>
        <v>#N/A</v>
      </c>
      <c r="M13" s="129" t="e">
        <f t="shared" si="0"/>
        <v>#N/A</v>
      </c>
    </row>
    <row r="14" spans="1:13" ht="48" customHeight="1">
      <c r="H14" s="12"/>
      <c r="I14" s="156" t="str">
        <f>'2.IDENTIFICACIÓN'!B9</f>
        <v>04</v>
      </c>
      <c r="J14" s="127">
        <f>'2.IDENTIFICACIÓN'!F9</f>
        <v>0</v>
      </c>
      <c r="K14" s="128">
        <f>'3. PROBABILIDAD'!K12</f>
        <v>0</v>
      </c>
      <c r="L14" s="129" t="e">
        <f>IF('2.IDENTIFICACIÓN'!J9=Hoja3!$B$8,VLOOKUP(J14,'4. IMPACTO GESTIÓN Y E'!$J$5:$K$23,2,FALSE),VLOOKUP(J14,'4.1 IMPACTO CORRUPCIÓN'!$B$7:$C$25,2,FALSE))</f>
        <v>#N/A</v>
      </c>
      <c r="M14" s="129" t="e">
        <f t="shared" si="0"/>
        <v>#N/A</v>
      </c>
    </row>
    <row r="15" spans="1:13" ht="48" customHeight="1">
      <c r="H15" s="12"/>
      <c r="I15" s="156" t="str">
        <f>'2.IDENTIFICACIÓN'!B10</f>
        <v>05</v>
      </c>
      <c r="J15" s="127">
        <f>'2.IDENTIFICACIÓN'!F10</f>
        <v>0</v>
      </c>
      <c r="K15" s="128">
        <f>'3. PROBABILIDAD'!K13</f>
        <v>0</v>
      </c>
      <c r="L15" s="129" t="e">
        <f>IF('2.IDENTIFICACIÓN'!J10=Hoja3!$B$8,VLOOKUP(J15,'4. IMPACTO GESTIÓN Y E'!$J$5:$K$23,2,FALSE),VLOOKUP(J15,'4.1 IMPACTO CORRUPCIÓN'!$B$7:$C$25,2,FALSE))</f>
        <v>#N/A</v>
      </c>
      <c r="M15" s="129" t="e">
        <f t="shared" si="0"/>
        <v>#N/A</v>
      </c>
    </row>
    <row r="16" spans="1:13" ht="48" customHeight="1">
      <c r="H16" s="12"/>
      <c r="I16" s="156" t="str">
        <f>'2.IDENTIFICACIÓN'!B11</f>
        <v>06</v>
      </c>
      <c r="J16" s="127">
        <f>'2.IDENTIFICACIÓN'!F11</f>
        <v>0</v>
      </c>
      <c r="K16" s="128">
        <f>'3. PROBABILIDAD'!K14</f>
        <v>0</v>
      </c>
      <c r="L16" s="129" t="e">
        <f>IF('2.IDENTIFICACIÓN'!J11=Hoja3!$B$8,VLOOKUP(J16,'4. IMPACTO GESTIÓN Y E'!$J$5:$K$23,2,FALSE),VLOOKUP(J16,'4.1 IMPACTO CORRUPCIÓN'!$B$7:$C$25,2,FALSE))</f>
        <v>#N/A</v>
      </c>
      <c r="M16" s="129" t="e">
        <f t="shared" si="0"/>
        <v>#N/A</v>
      </c>
    </row>
    <row r="17" spans="8:13" ht="48" customHeight="1">
      <c r="H17" s="12"/>
      <c r="I17" s="156" t="str">
        <f>'2.IDENTIFICACIÓN'!B12</f>
        <v>07</v>
      </c>
      <c r="J17" s="127">
        <f>'2.IDENTIFICACIÓN'!F12</f>
        <v>0</v>
      </c>
      <c r="K17" s="128">
        <f>'3. PROBABILIDAD'!K15</f>
        <v>0</v>
      </c>
      <c r="L17" s="129" t="e">
        <f>IF('2.IDENTIFICACIÓN'!J12=Hoja3!$B$8,VLOOKUP(J17,'4. IMPACTO GESTIÓN Y E'!$J$5:$K$23,2,FALSE),VLOOKUP(J17,'4.1 IMPACTO CORRUPCIÓN'!$B$7:$C$25,2,FALSE))</f>
        <v>#N/A</v>
      </c>
      <c r="M17" s="129" t="e">
        <f t="shared" si="0"/>
        <v>#N/A</v>
      </c>
    </row>
    <row r="18" spans="8:13" ht="48" customHeight="1">
      <c r="H18" s="12"/>
      <c r="I18" s="156" t="str">
        <f>'2.IDENTIFICACIÓN'!B13</f>
        <v>08</v>
      </c>
      <c r="J18" s="127">
        <f>'2.IDENTIFICACIÓN'!F13</f>
        <v>0</v>
      </c>
      <c r="K18" s="128">
        <f>'3. PROBABILIDAD'!K16</f>
        <v>0</v>
      </c>
      <c r="L18" s="129" t="e">
        <f>IF('2.IDENTIFICACIÓN'!J13=Hoja3!$B$8,VLOOKUP(J18,'4. IMPACTO GESTIÓN Y E'!$J$5:$K$23,2,FALSE),VLOOKUP(J18,'4.1 IMPACTO CORRUPCIÓN'!$B$7:$C$25,2,FALSE))</f>
        <v>#N/A</v>
      </c>
      <c r="M18" s="129" t="e">
        <f t="shared" si="0"/>
        <v>#N/A</v>
      </c>
    </row>
    <row r="19" spans="8:13" ht="48" customHeight="1">
      <c r="H19" s="12"/>
      <c r="I19" s="156" t="str">
        <f>'2.IDENTIFICACIÓN'!B14</f>
        <v>09</v>
      </c>
      <c r="J19" s="127">
        <f>'2.IDENTIFICACIÓN'!F14</f>
        <v>0</v>
      </c>
      <c r="K19" s="128">
        <f>'3. PROBABILIDAD'!K17</f>
        <v>0</v>
      </c>
      <c r="L19" s="129" t="e">
        <f>IF('2.IDENTIFICACIÓN'!J14=Hoja3!$B$8,VLOOKUP(J19,'4. IMPACTO GESTIÓN Y E'!$J$5:$K$23,2,FALSE),VLOOKUP(J19,'4.1 IMPACTO CORRUPCIÓN'!$B$7:$C$25,2,FALSE))</f>
        <v>#N/A</v>
      </c>
      <c r="M19" s="129" t="e">
        <f t="shared" si="0"/>
        <v>#N/A</v>
      </c>
    </row>
    <row r="20" spans="8:13" ht="48" customHeight="1">
      <c r="H20" s="12"/>
      <c r="I20" s="156" t="str">
        <f>'2.IDENTIFICACIÓN'!B15</f>
        <v>010</v>
      </c>
      <c r="J20" s="127">
        <f>'2.IDENTIFICACIÓN'!F15</f>
        <v>0</v>
      </c>
      <c r="K20" s="128">
        <f>'3. PROBABILIDAD'!K18</f>
        <v>0</v>
      </c>
      <c r="L20" s="129" t="e">
        <f>IF('2.IDENTIFICACIÓN'!J15=Hoja3!$B$8,VLOOKUP(J20,'4. IMPACTO GESTIÓN Y E'!$J$5:$K$23,2,FALSE),VLOOKUP(J20,'4.1 IMPACTO CORRUPCIÓN'!$B$7:$C$25,2,FALSE))</f>
        <v>#N/A</v>
      </c>
      <c r="M20" s="129" t="e">
        <f t="shared" si="0"/>
        <v>#N/A</v>
      </c>
    </row>
    <row r="21" spans="8:13" ht="48" customHeight="1">
      <c r="H21" s="12"/>
      <c r="I21" s="156" t="str">
        <f>'2.IDENTIFICACIÓN'!B16</f>
        <v>011</v>
      </c>
      <c r="J21" s="127">
        <f>'2.IDENTIFICACIÓN'!F16</f>
        <v>0</v>
      </c>
      <c r="K21" s="128">
        <f>'3. PROBABILIDAD'!K19</f>
        <v>0</v>
      </c>
      <c r="L21" s="129" t="e">
        <f>IF('2.IDENTIFICACIÓN'!J16=Hoja3!$B$8,VLOOKUP(J21,'4. IMPACTO GESTIÓN Y E'!$J$5:$K$23,2,FALSE),VLOOKUP(J21,'4.1 IMPACTO CORRUPCIÓN'!$B$7:$C$25,2,FALSE))</f>
        <v>#N/A</v>
      </c>
      <c r="M21" s="129" t="e">
        <f t="shared" si="0"/>
        <v>#N/A</v>
      </c>
    </row>
    <row r="22" spans="8:13" ht="48" customHeight="1">
      <c r="H22" s="12"/>
      <c r="I22" s="156" t="str">
        <f>'2.IDENTIFICACIÓN'!B17</f>
        <v>012</v>
      </c>
      <c r="J22" s="127">
        <f>'2.IDENTIFICACIÓN'!F17</f>
        <v>0</v>
      </c>
      <c r="K22" s="128">
        <f>'3. PROBABILIDAD'!K20</f>
        <v>0</v>
      </c>
      <c r="L22" s="129" t="e">
        <f>IF('2.IDENTIFICACIÓN'!J17=Hoja3!$B$8,VLOOKUP(J22,'4. IMPACTO GESTIÓN Y E'!$J$5:$K$23,2,FALSE),VLOOKUP(J22,'4.1 IMPACTO CORRUPCIÓN'!$B$7:$C$25,2,FALSE))</f>
        <v>#N/A</v>
      </c>
      <c r="M22" s="129" t="e">
        <f t="shared" si="0"/>
        <v>#N/A</v>
      </c>
    </row>
    <row r="23" spans="8:13" ht="48" customHeight="1">
      <c r="H23" s="12"/>
      <c r="I23" s="156" t="str">
        <f>'2.IDENTIFICACIÓN'!B18</f>
        <v>013</v>
      </c>
      <c r="J23" s="127">
        <f>'2.IDENTIFICACIÓN'!F18</f>
        <v>0</v>
      </c>
      <c r="K23" s="128">
        <f>'3. PROBABILIDAD'!K21</f>
        <v>0</v>
      </c>
      <c r="L23" s="129" t="e">
        <f>IF('2.IDENTIFICACIÓN'!J18=Hoja3!$B$8,VLOOKUP(J23,'4. IMPACTO GESTIÓN Y E'!$J$5:$K$23,2,FALSE),VLOOKUP(J23,'4.1 IMPACTO CORRUPCIÓN'!$B$7:$C$25,2,FALSE))</f>
        <v>#N/A</v>
      </c>
      <c r="M23" s="129" t="e">
        <f t="shared" si="0"/>
        <v>#N/A</v>
      </c>
    </row>
    <row r="24" spans="8:13" ht="48" customHeight="1">
      <c r="H24" s="12"/>
      <c r="I24" s="156" t="str">
        <f>'2.IDENTIFICACIÓN'!B19</f>
        <v>014</v>
      </c>
      <c r="J24" s="127">
        <f>'2.IDENTIFICACIÓN'!F19</f>
        <v>0</v>
      </c>
      <c r="K24" s="128">
        <f>'3. PROBABILIDAD'!K22</f>
        <v>0</v>
      </c>
      <c r="L24" s="129" t="e">
        <f>IF('2.IDENTIFICACIÓN'!J19=Hoja3!$B$8,VLOOKUP(J24,'4. IMPACTO GESTIÓN Y E'!$J$5:$K$23,2,FALSE),VLOOKUP(J24,'4.1 IMPACTO CORRUPCIÓN'!$B$7:$C$25,2,FALSE))</f>
        <v>#N/A</v>
      </c>
      <c r="M24" s="129" t="e">
        <f t="shared" si="0"/>
        <v>#N/A</v>
      </c>
    </row>
    <row r="25" spans="8:13" ht="48" customHeight="1">
      <c r="H25" s="12"/>
      <c r="I25" s="156" t="str">
        <f>'2.IDENTIFICACIÓN'!B20</f>
        <v>015</v>
      </c>
      <c r="J25" s="127">
        <f>'2.IDENTIFICACIÓN'!F20</f>
        <v>0</v>
      </c>
      <c r="K25" s="128">
        <f>'3. PROBABILIDAD'!K23</f>
        <v>0</v>
      </c>
      <c r="L25" s="129" t="e">
        <f>IF('2.IDENTIFICACIÓN'!J20=Hoja3!$B$8,VLOOKUP(J25,'4. IMPACTO GESTIÓN Y E'!$J$5:$K$23,2,FALSE),VLOOKUP(J25,'4.1 IMPACTO CORRUPCIÓN'!$B$7:$C$25,2,FALSE))</f>
        <v>#N/A</v>
      </c>
      <c r="M25" s="129" t="e">
        <f t="shared" si="0"/>
        <v>#N/A</v>
      </c>
    </row>
    <row r="26" spans="8:13" ht="48" customHeight="1">
      <c r="H26" s="12"/>
      <c r="I26" s="156">
        <f>'2.IDENTIFICACIÓN'!B21</f>
        <v>0</v>
      </c>
      <c r="J26" s="127">
        <f>'2.IDENTIFICACIÓN'!F21</f>
        <v>0</v>
      </c>
      <c r="K26" s="128">
        <f>'3. PROBABILIDAD'!K24</f>
        <v>0</v>
      </c>
      <c r="L26" s="129" t="e">
        <f>IF('2.IDENTIFICACIÓN'!J21=Hoja3!$B$8,VLOOKUP(J26,'4. IMPACTO GESTIÓN Y E'!$J$5:$K$23,2,FALSE),VLOOKUP(J26,'4.1 IMPACTO CORRUPCIÓN'!$B$7:$C$25,2,FALSE))</f>
        <v>#N/A</v>
      </c>
      <c r="M26" s="129" t="e">
        <f t="shared" si="0"/>
        <v>#N/A</v>
      </c>
    </row>
    <row r="27" spans="8:13" ht="48" customHeight="1">
      <c r="H27" s="12"/>
      <c r="I27" s="156">
        <f>'2.IDENTIFICACIÓN'!B22</f>
        <v>0</v>
      </c>
      <c r="J27" s="127">
        <f>'2.IDENTIFICACIÓN'!F22</f>
        <v>0</v>
      </c>
      <c r="K27" s="128">
        <f>'3. PROBABILIDAD'!K25</f>
        <v>0</v>
      </c>
      <c r="L27" s="129" t="e">
        <f>IF('2.IDENTIFICACIÓN'!J22=Hoja3!$B$8,VLOOKUP(J27,'4. IMPACTO GESTIÓN Y E'!$J$5:$K$23,2,FALSE),VLOOKUP(J27,'4.1 IMPACTO CORRUPCIÓN'!$B$7:$C$25,2,FALSE))</f>
        <v>#N/A</v>
      </c>
      <c r="M27" s="129" t="e">
        <f t="shared" si="0"/>
        <v>#N/A</v>
      </c>
    </row>
    <row r="28" spans="8:13" ht="48" customHeight="1">
      <c r="I28" s="156">
        <f>'2.IDENTIFICACIÓN'!B23</f>
        <v>0</v>
      </c>
      <c r="J28" s="127">
        <f>'2.IDENTIFICACIÓN'!F23</f>
        <v>0</v>
      </c>
      <c r="K28" s="128">
        <f>'3. PROBABILIDAD'!K26</f>
        <v>0</v>
      </c>
      <c r="L28" s="129" t="e">
        <f>IF('2.IDENTIFICACIÓN'!J23=Hoja3!$B$8,VLOOKUP(J28,'4. IMPACTO GESTIÓN Y E'!$J$5:$K$23,2,FALSE),VLOOKUP(J28,'4.1 IMPACTO CORRUPCIÓN'!$B$7:$C$25,2,FALSE))</f>
        <v>#N/A</v>
      </c>
      <c r="M28" s="129" t="e">
        <f t="shared" ref="M28" si="1">IF(OR(AND(OR(K28="1- Rara vez",K28="2- Improbable"),OR(L28="1- INSIGNIFICANTE",L28="2- MENOR")),AND(K28="3- Posible",L28="1- INSIGNIFICANTE")),"ZONA DE RIESGO BAJA",IF(OR(AND(K28="3- Posible",L28="2- MENOR"),AND(K28="4- Probable",L28="1- INSIGNIFICANTE"),AND(OR(K28="1- Rara vez",K28="2- Improbable"),L28="3- MODERADO")),"ZONA DE RIESGO MODERADO",IF(OR(AND(K28="5- Casi seguro",L28="1- INSIGNIFICANTE"),AND(OR(K28="4- Probable",K28="5- Casi seguro"),L28="2- MENOR"),AND(OR(K28="3- Posible",K28="4- Probable"),L28="3- MODERADO"),AND(OR(K28="1- Rara vez",K28="2- Improbable"),L28="4- MAYOR")),"ZONA DE RIESGO ALTA",IF(AND(K28=0,L28=0),"","ZONA DE RIESGO EXTREMA"))))</f>
        <v>#N/A</v>
      </c>
    </row>
    <row r="29" spans="8:13" hidden="1"/>
  </sheetData>
  <sheetProtection algorithmName="SHA-512" hashValue="kMMfbObx6zgAdRPhZ6iekHnjQUVDmhn6QzlGJYlX309WTyrABFEBIkTOMdQWFWTZS8xqAKdugyMyTWJwWXtfog==" saltValue="FHvQVjI90h7eMHMJEUx7Uw==" spinCount="100000" sheet="1" formatCells="0" formatColumns="0" formatRows="0" insertRows="0" deleteRows="0"/>
  <mergeCells count="3">
    <mergeCell ref="J7:M7"/>
    <mergeCell ref="C1:M1"/>
    <mergeCell ref="C3:M5"/>
  </mergeCells>
  <conditionalFormatting sqref="M9:M28">
    <cfRule type="containsErrors" dxfId="33" priority="5">
      <formula>ISERROR(M9)</formula>
    </cfRule>
  </conditionalFormatting>
  <conditionalFormatting sqref="M9:M28">
    <cfRule type="containsText" dxfId="32" priority="1" operator="containsText" text="BAJA">
      <formula>NOT(ISERROR(SEARCH("BAJA",M9)))</formula>
    </cfRule>
    <cfRule type="containsText" dxfId="31" priority="2" operator="containsText" text="ALTA">
      <formula>NOT(ISERROR(SEARCH("ALTA",M9)))</formula>
    </cfRule>
    <cfRule type="containsText" dxfId="30" priority="3" operator="containsText" text="MODERADO">
      <formula>NOT(ISERROR(SEARCH("MODERADO",M9)))</formula>
    </cfRule>
    <cfRule type="containsText" dxfId="29" priority="4" operator="containsText" text="EXTREMA">
      <formula>NOT(ISERROR(SEARCH("EXTREMA",M9)))</formula>
    </cfRule>
  </conditionalFormatting>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dimension ref="A1:AK106"/>
  <sheetViews>
    <sheetView showGridLines="0" topLeftCell="A13" zoomScale="70" zoomScaleNormal="70" workbookViewId="0">
      <selection activeCell="C15" sqref="C15"/>
    </sheetView>
  </sheetViews>
  <sheetFormatPr baseColWidth="10" defaultColWidth="11.44140625" defaultRowHeight="14.4"/>
  <cols>
    <col min="1" max="1" width="1.6640625" style="20" customWidth="1"/>
    <col min="2" max="2" width="31.6640625" style="23" customWidth="1"/>
    <col min="3" max="3" width="34.33203125" style="23" customWidth="1"/>
    <col min="4" max="4" width="59" style="23" hidden="1" customWidth="1"/>
    <col min="5" max="5" width="16.6640625" style="23" customWidth="1"/>
    <col min="6" max="6" width="3.6640625" style="23" customWidth="1"/>
    <col min="7" max="11" width="17.6640625" style="20" customWidth="1"/>
    <col min="12" max="12" width="28.109375" style="20" customWidth="1"/>
    <col min="13" max="13" width="17.6640625" style="20" customWidth="1"/>
    <col min="14" max="14" width="23.44140625" style="20" customWidth="1"/>
    <col min="15" max="15" width="17.6640625" style="20" customWidth="1"/>
    <col min="16" max="16" width="23.88671875" style="20" customWidth="1"/>
    <col min="17" max="17" width="21.109375" style="20" customWidth="1"/>
    <col min="18" max="18" width="23.88671875" style="20" customWidth="1"/>
    <col min="19" max="19" width="17.6640625" style="20" customWidth="1"/>
    <col min="20" max="20" width="20.44140625" style="20" customWidth="1"/>
    <col min="21" max="21" width="20" style="20" customWidth="1"/>
    <col min="22" max="22" width="12.109375" style="20" hidden="1" customWidth="1"/>
    <col min="23" max="23" width="20.44140625" style="20" customWidth="1"/>
    <col min="24" max="24" width="43.33203125" style="20" customWidth="1"/>
    <col min="25" max="25" width="14.33203125" style="20" hidden="1" customWidth="1"/>
    <col min="26" max="26" width="44" style="20" customWidth="1"/>
    <col min="27" max="27" width="19.5546875" style="20" customWidth="1"/>
    <col min="28" max="28" width="35.33203125" style="20" customWidth="1"/>
    <col min="29" max="29" width="29.5546875" style="20" customWidth="1"/>
    <col min="30" max="30" width="35.33203125" style="20" customWidth="1"/>
    <col min="31" max="31" width="11.5546875"/>
    <col min="32" max="32" width="11.88671875" hidden="1" customWidth="1"/>
    <col min="33" max="33" width="4.6640625" style="20" hidden="1" customWidth="1"/>
    <col min="34" max="34" width="0" hidden="1" customWidth="1"/>
    <col min="35" max="35" width="5.109375" style="20" hidden="1" customWidth="1"/>
    <col min="36" max="36" width="0" hidden="1" customWidth="1"/>
    <col min="37" max="37" width="2.6640625" style="20" customWidth="1"/>
    <col min="38" max="16384" width="11.44140625" style="21"/>
  </cols>
  <sheetData>
    <row r="1" spans="1:35" ht="29.25" customHeight="1" thickBot="1">
      <c r="A1" s="22"/>
      <c r="B1" s="255" t="s">
        <v>189</v>
      </c>
      <c r="C1" s="255"/>
      <c r="D1" s="255"/>
      <c r="E1" s="255"/>
      <c r="F1" s="255"/>
      <c r="G1" s="255"/>
      <c r="H1" s="255"/>
      <c r="I1" s="255"/>
      <c r="J1" s="255"/>
      <c r="K1" s="255"/>
      <c r="L1" s="255"/>
      <c r="M1" s="255"/>
      <c r="N1" s="255"/>
      <c r="O1" s="255"/>
      <c r="P1" s="255"/>
      <c r="Q1" s="255"/>
      <c r="R1" s="255"/>
      <c r="S1" s="255"/>
      <c r="T1" s="102"/>
    </row>
    <row r="2" spans="1:35" ht="15" hidden="1" thickBot="1">
      <c r="B2" s="20"/>
      <c r="C2" s="20"/>
      <c r="D2" s="20"/>
      <c r="E2" s="20"/>
      <c r="F2" s="20"/>
    </row>
    <row r="3" spans="1:35" ht="18.75" customHeight="1">
      <c r="B3" s="256" t="s">
        <v>269</v>
      </c>
      <c r="C3" s="257"/>
      <c r="D3" s="257"/>
      <c r="E3" s="257"/>
      <c r="F3" s="257"/>
      <c r="G3" s="257"/>
      <c r="H3" s="257"/>
      <c r="I3" s="257"/>
      <c r="J3" s="257"/>
      <c r="K3" s="257"/>
      <c r="L3" s="257"/>
      <c r="M3" s="257"/>
      <c r="N3" s="257"/>
      <c r="O3" s="257"/>
      <c r="P3" s="257"/>
      <c r="Q3" s="257"/>
      <c r="R3" s="257"/>
      <c r="S3" s="257"/>
      <c r="T3" s="95"/>
    </row>
    <row r="4" spans="1:35" ht="95.25" customHeight="1" thickBot="1">
      <c r="B4" s="258"/>
      <c r="C4" s="259"/>
      <c r="D4" s="259"/>
      <c r="E4" s="259"/>
      <c r="F4" s="259"/>
      <c r="G4" s="259"/>
      <c r="H4" s="259"/>
      <c r="I4" s="259"/>
      <c r="J4" s="259"/>
      <c r="K4" s="259"/>
      <c r="L4" s="259"/>
      <c r="M4" s="259"/>
      <c r="N4" s="259"/>
      <c r="O4" s="259"/>
      <c r="P4" s="259"/>
      <c r="Q4" s="259"/>
      <c r="R4" s="259"/>
      <c r="S4" s="259"/>
      <c r="T4" s="95"/>
    </row>
    <row r="5" spans="1:35" ht="15" customHeight="1">
      <c r="B5" s="79"/>
      <c r="C5" s="79"/>
      <c r="D5" s="79"/>
      <c r="E5" s="79"/>
    </row>
    <row r="6" spans="1:35" ht="49.5" customHeight="1">
      <c r="B6" s="247" t="s">
        <v>250</v>
      </c>
      <c r="C6" s="247"/>
      <c r="D6" s="247"/>
      <c r="E6" s="247"/>
      <c r="F6" s="39"/>
      <c r="G6" s="260" t="s">
        <v>148</v>
      </c>
      <c r="H6" s="261"/>
      <c r="I6" s="261"/>
      <c r="J6" s="261"/>
      <c r="K6" s="261"/>
      <c r="L6" s="261"/>
      <c r="M6" s="261"/>
      <c r="N6" s="261"/>
      <c r="O6" s="261"/>
      <c r="P6" s="261"/>
      <c r="Q6" s="261"/>
      <c r="R6" s="261"/>
      <c r="S6" s="261"/>
      <c r="T6" s="261"/>
      <c r="U6" s="261"/>
      <c r="V6" s="261"/>
      <c r="W6" s="262"/>
      <c r="X6" s="101" t="s">
        <v>149</v>
      </c>
      <c r="Y6" s="101"/>
      <c r="Z6" s="253" t="s">
        <v>251</v>
      </c>
      <c r="AA6" s="254"/>
      <c r="AB6" s="101" t="s">
        <v>191</v>
      </c>
      <c r="AC6" s="253" t="s">
        <v>249</v>
      </c>
      <c r="AD6" s="254"/>
      <c r="AG6" s="40"/>
      <c r="AI6" s="41"/>
    </row>
    <row r="7" spans="1:35" ht="17.25" customHeight="1">
      <c r="B7" s="235" t="s">
        <v>86</v>
      </c>
      <c r="C7" s="235" t="s">
        <v>75</v>
      </c>
      <c r="D7" s="235"/>
      <c r="E7" s="235" t="s">
        <v>119</v>
      </c>
      <c r="F7" s="42"/>
      <c r="G7" s="247" t="s">
        <v>14</v>
      </c>
      <c r="H7" s="247"/>
      <c r="I7" s="247"/>
      <c r="J7" s="247"/>
      <c r="K7" s="247"/>
      <c r="L7" s="247"/>
      <c r="M7" s="247"/>
      <c r="N7" s="247"/>
      <c r="O7" s="247"/>
      <c r="P7" s="247"/>
      <c r="Q7" s="247"/>
      <c r="R7" s="247"/>
      <c r="S7" s="247"/>
      <c r="T7" s="247"/>
      <c r="U7" s="247"/>
      <c r="V7" s="103"/>
      <c r="W7" s="103"/>
      <c r="X7" s="82"/>
      <c r="Y7" s="82"/>
      <c r="Z7" s="250" t="s">
        <v>252</v>
      </c>
      <c r="AA7" s="251"/>
      <c r="AB7" s="82"/>
      <c r="AC7" s="82"/>
      <c r="AD7" s="82"/>
      <c r="AG7" s="39"/>
      <c r="AI7" s="41"/>
    </row>
    <row r="8" spans="1:35" ht="72.75" customHeight="1">
      <c r="B8" s="235"/>
      <c r="C8" s="235"/>
      <c r="D8" s="235"/>
      <c r="E8" s="235"/>
      <c r="F8" s="42"/>
      <c r="G8" s="248" t="s">
        <v>138</v>
      </c>
      <c r="H8" s="252"/>
      <c r="I8" s="252"/>
      <c r="J8" s="249"/>
      <c r="K8" s="248" t="s">
        <v>253</v>
      </c>
      <c r="L8" s="249"/>
      <c r="M8" s="248" t="s">
        <v>254</v>
      </c>
      <c r="N8" s="249"/>
      <c r="O8" s="248" t="s">
        <v>255</v>
      </c>
      <c r="P8" s="249"/>
      <c r="Q8" s="248" t="s">
        <v>256</v>
      </c>
      <c r="R8" s="249"/>
      <c r="S8" s="248" t="s">
        <v>257</v>
      </c>
      <c r="T8" s="249"/>
      <c r="U8" s="100" t="s">
        <v>258</v>
      </c>
      <c r="V8" s="103"/>
      <c r="W8" s="100" t="s">
        <v>259</v>
      </c>
      <c r="X8" s="103" t="s">
        <v>211</v>
      </c>
      <c r="Y8" s="103"/>
      <c r="Z8" s="100" t="s">
        <v>260</v>
      </c>
      <c r="AA8" s="100" t="s">
        <v>261</v>
      </c>
      <c r="AB8" s="235" t="s">
        <v>194</v>
      </c>
      <c r="AC8" s="237" t="s">
        <v>270</v>
      </c>
      <c r="AD8" s="238"/>
      <c r="AG8" s="40"/>
      <c r="AI8" s="41"/>
    </row>
    <row r="9" spans="1:35" ht="26.25" customHeight="1">
      <c r="B9" s="235"/>
      <c r="C9" s="235"/>
      <c r="D9" s="235"/>
      <c r="E9" s="235"/>
      <c r="F9" s="43"/>
      <c r="G9" s="100" t="s">
        <v>262</v>
      </c>
      <c r="H9" s="100" t="s">
        <v>263</v>
      </c>
      <c r="I9" s="100" t="s">
        <v>262</v>
      </c>
      <c r="J9" s="100" t="s">
        <v>263</v>
      </c>
      <c r="K9" s="100" t="s">
        <v>262</v>
      </c>
      <c r="L9" s="100" t="s">
        <v>263</v>
      </c>
      <c r="M9" s="100" t="s">
        <v>262</v>
      </c>
      <c r="N9" s="100" t="s">
        <v>263</v>
      </c>
      <c r="O9" s="100" t="s">
        <v>262</v>
      </c>
      <c r="P9" s="100" t="s">
        <v>263</v>
      </c>
      <c r="Q9" s="100" t="s">
        <v>262</v>
      </c>
      <c r="R9" s="100" t="s">
        <v>263</v>
      </c>
      <c r="S9" s="100" t="s">
        <v>262</v>
      </c>
      <c r="T9" s="100" t="s">
        <v>263</v>
      </c>
      <c r="U9" s="237" t="s">
        <v>192</v>
      </c>
      <c r="V9" s="243"/>
      <c r="W9" s="238"/>
      <c r="X9" s="235" t="s">
        <v>264</v>
      </c>
      <c r="Y9" s="99"/>
      <c r="Z9" s="236" t="s">
        <v>267</v>
      </c>
      <c r="AA9" s="236" t="s">
        <v>193</v>
      </c>
      <c r="AB9" s="235"/>
      <c r="AC9" s="239"/>
      <c r="AD9" s="240"/>
      <c r="AG9" s="40"/>
      <c r="AI9" s="41"/>
    </row>
    <row r="10" spans="1:35" ht="219.75" customHeight="1">
      <c r="B10" s="236"/>
      <c r="C10" s="236"/>
      <c r="D10" s="236"/>
      <c r="E10" s="236"/>
      <c r="F10" s="44"/>
      <c r="G10" s="81" t="s">
        <v>140</v>
      </c>
      <c r="H10" s="80" t="s">
        <v>265</v>
      </c>
      <c r="I10" s="81" t="s">
        <v>140</v>
      </c>
      <c r="J10" s="105" t="s">
        <v>134</v>
      </c>
      <c r="K10" s="81" t="s">
        <v>140</v>
      </c>
      <c r="L10" s="80" t="s">
        <v>135</v>
      </c>
      <c r="M10" s="81" t="s">
        <v>141</v>
      </c>
      <c r="N10" s="80" t="s">
        <v>136</v>
      </c>
      <c r="O10" s="81" t="s">
        <v>142</v>
      </c>
      <c r="P10" s="80" t="s">
        <v>266</v>
      </c>
      <c r="Q10" s="81" t="s">
        <v>143</v>
      </c>
      <c r="R10" s="80" t="s">
        <v>139</v>
      </c>
      <c r="S10" s="81" t="s">
        <v>146</v>
      </c>
      <c r="T10" s="80" t="s">
        <v>137</v>
      </c>
      <c r="U10" s="241"/>
      <c r="V10" s="244"/>
      <c r="W10" s="242"/>
      <c r="X10" s="236"/>
      <c r="Y10" s="106"/>
      <c r="Z10" s="245"/>
      <c r="AA10" s="246"/>
      <c r="AB10" s="236"/>
      <c r="AC10" s="241"/>
      <c r="AD10" s="242"/>
      <c r="AG10" s="45"/>
      <c r="AI10" s="46"/>
    </row>
    <row r="11" spans="1:35" ht="48.75" customHeight="1">
      <c r="B11" s="228" t="str">
        <f>'2.IDENTIFICACIÓN'!F4</f>
        <v>Documentos de archivo no organizados según las disposiciones técnicas archivisticas dadas por la normatividad vigente</v>
      </c>
      <c r="C11" s="47" t="s">
        <v>299</v>
      </c>
      <c r="D11" s="47"/>
      <c r="E11" s="47" t="s">
        <v>123</v>
      </c>
      <c r="F11" s="130"/>
      <c r="G11" s="35">
        <v>15</v>
      </c>
      <c r="H11" s="47" t="s">
        <v>97</v>
      </c>
      <c r="I11" s="35">
        <v>15</v>
      </c>
      <c r="J11" s="47" t="s">
        <v>97</v>
      </c>
      <c r="K11" s="35">
        <v>15</v>
      </c>
      <c r="L11" s="47" t="s">
        <v>97</v>
      </c>
      <c r="M11" s="35">
        <v>15</v>
      </c>
      <c r="N11" s="47" t="s">
        <v>97</v>
      </c>
      <c r="O11" s="35">
        <v>15</v>
      </c>
      <c r="P11" s="47" t="s">
        <v>97</v>
      </c>
      <c r="Q11" s="35">
        <v>0</v>
      </c>
      <c r="R11" s="47" t="s">
        <v>97</v>
      </c>
      <c r="S11" s="35">
        <v>0</v>
      </c>
      <c r="T11" s="47" t="s">
        <v>97</v>
      </c>
      <c r="U11" s="134">
        <f t="shared" ref="U11:U18" si="0">+G11+I11+K11+M11+O11+Q11+S11</f>
        <v>75</v>
      </c>
      <c r="V11" s="233" t="e">
        <f>(U11+#REF!)/2</f>
        <v>#REF!</v>
      </c>
      <c r="W11" s="135" t="str">
        <f>IF(U11&gt;=96,"FUERTE",IF(AND(U11&gt;=86,U11&lt;96),"MODERADO","DEBIL"))</f>
        <v>DEBIL</v>
      </c>
      <c r="X11" s="107" t="s">
        <v>287</v>
      </c>
      <c r="Y11" s="47" t="str">
        <f>CONCATENATE(W11,X11)</f>
        <v>DEBILDEBIL</v>
      </c>
      <c r="Z11" s="135" t="str">
        <f>IF(Y11="FUERTEFUERTE","FUERTE",IF(Y11="FUERTEMODERADO","MODERADO",IF(Y11="FUERTEDEBIL","DEBIL",IF(Y11="MODERADOFUERTE","MODERADO",IF(Y11="MODERADOMODERADO","MODERADO",IF(Y11="MODERADODEBIL","DEBIL",IF(Y11="DEBILFUERTE","DEBIL",IF(Y11="DEBILMODERADO","DEBIL",IF(Y11="DEBILDEBIL","DEBIL")))))))))</f>
        <v>DEBIL</v>
      </c>
      <c r="AA11" s="135">
        <f>IF(Z11="FUERTE",100,IF(Z11="MODERADO",50,IF(Z11="DEBIL",0,"")))</f>
        <v>0</v>
      </c>
      <c r="AB11" s="135" t="str">
        <f t="shared" ref="AB11:AB18" si="1">IF(Z11="","",IF(Z11="FUERTE","NO","SÍ"))</f>
        <v>SÍ</v>
      </c>
      <c r="AC11" s="225">
        <f>AVERAGE(AA11:AA14)</f>
        <v>0</v>
      </c>
      <c r="AD11" s="225" t="str">
        <f>IF(AC11&gt;=100,"FUERTE",IF(AND(AC11&gt;=50,AC11&lt;=99),"MODERADO","DEBIL"))</f>
        <v>DEBIL</v>
      </c>
      <c r="AF11" s="21"/>
      <c r="AG11" s="48"/>
      <c r="AI11" s="41"/>
    </row>
    <row r="12" spans="1:35" ht="58.5" customHeight="1">
      <c r="B12" s="229"/>
      <c r="C12" s="47"/>
      <c r="D12" s="47"/>
      <c r="E12" s="47"/>
      <c r="F12" s="130"/>
      <c r="G12" s="35"/>
      <c r="H12" s="47"/>
      <c r="I12" s="35"/>
      <c r="J12" s="47"/>
      <c r="K12" s="35"/>
      <c r="L12" s="47"/>
      <c r="M12" s="35"/>
      <c r="N12" s="47"/>
      <c r="O12" s="35"/>
      <c r="P12" s="47"/>
      <c r="Q12" s="35"/>
      <c r="R12" s="47"/>
      <c r="S12" s="35"/>
      <c r="T12" s="47"/>
      <c r="U12" s="134">
        <f t="shared" si="0"/>
        <v>0</v>
      </c>
      <c r="V12" s="234"/>
      <c r="W12" s="135" t="str">
        <f>IF(U12&gt;=96,"FUERTE",IF(AND(U12&gt;=86,U12&lt;96),"MODERADO","DEBIL"))</f>
        <v>DEBIL</v>
      </c>
      <c r="X12" s="107"/>
      <c r="Y12" s="47" t="str">
        <f t="shared" ref="Y12:Y18" si="2">CONCATENATE(W12,X12)</f>
        <v>DEBIL</v>
      </c>
      <c r="Z12" s="135" t="b">
        <f>IF(Y12="FUERTEFUERTE","FUERTE",IF(Y12="FUERTEMODERADO","MODERADO",IF(Y12="FUERTEDEBIL","DEBIL",IF(Y12="MODERADOFUERTE","MODERADO",IF(Y12="MODERADOMODERADO","MODERADO",IF(Y12="MODERADODEBIL","DEBIL",IF(Y12="DEBILFUERTE","DEBIL",IF(Y12="DEBILMODERADO","DEBIL",IF(Y12="DEBILDEBIL","DEBIL")))))))))</f>
        <v>0</v>
      </c>
      <c r="AA12" s="135" t="str">
        <f t="shared" ref="AA12:AA75" si="3">IF(Z12="FUERTE",100,IF(Z12="MODERADO",50,IF(Z12="DEBIL",0,"")))</f>
        <v/>
      </c>
      <c r="AB12" s="135" t="str">
        <f t="shared" si="1"/>
        <v>SÍ</v>
      </c>
      <c r="AC12" s="226"/>
      <c r="AD12" s="226"/>
      <c r="AF12" s="21"/>
      <c r="AG12" s="48"/>
      <c r="AI12" s="41"/>
    </row>
    <row r="13" spans="1:35" ht="63.75" customHeight="1">
      <c r="B13" s="229"/>
      <c r="C13" s="47"/>
      <c r="D13" s="47"/>
      <c r="E13" s="47"/>
      <c r="F13" s="130"/>
      <c r="G13" s="35"/>
      <c r="H13" s="47"/>
      <c r="I13" s="35"/>
      <c r="J13" s="47"/>
      <c r="K13" s="35"/>
      <c r="L13" s="47"/>
      <c r="M13" s="35"/>
      <c r="N13" s="47"/>
      <c r="O13" s="35"/>
      <c r="P13" s="47"/>
      <c r="Q13" s="35"/>
      <c r="R13" s="47"/>
      <c r="S13" s="35"/>
      <c r="T13" s="47"/>
      <c r="U13" s="134">
        <f t="shared" si="0"/>
        <v>0</v>
      </c>
      <c r="V13" s="234"/>
      <c r="W13" s="135" t="str">
        <f>IF(U13&gt;=96,"FUERTE",IF(AND(U13&gt;=86,U13&lt;96),"MODERADO","DEBIL"))</f>
        <v>DEBIL</v>
      </c>
      <c r="X13" s="107"/>
      <c r="Y13" s="47" t="str">
        <f t="shared" si="2"/>
        <v>DEBIL</v>
      </c>
      <c r="Z13" s="135" t="b">
        <f>IF(Y13="FUERTEFUERTE","FUERTE",IF(Y13="FUERTEMODERADO","MODERADO",IF(Y13="FUERTEDEBIL","DEBIL",IF(Y13="MODERADOFUERTE","MODERADO",IF(Y13="MODERADOMODERADO","MODERADO",IF(Y13="MODERADODEBIL","DEBIL",IF(Y13="DEBILFUERTE","DEBIL",IF(Y13="DEBILMODERADO","DEBIL",IF(Y13="DEBILDEBIL","DEBIL")))))))))</f>
        <v>0</v>
      </c>
      <c r="AA13" s="135" t="str">
        <f t="shared" si="3"/>
        <v/>
      </c>
      <c r="AB13" s="135" t="str">
        <f t="shared" si="1"/>
        <v>SÍ</v>
      </c>
      <c r="AC13" s="226"/>
      <c r="AD13" s="226"/>
      <c r="AF13" s="21"/>
      <c r="AG13" s="48"/>
      <c r="AI13" s="41"/>
    </row>
    <row r="14" spans="1:35" ht="53.25" customHeight="1">
      <c r="B14" s="229"/>
      <c r="C14" s="47"/>
      <c r="D14" s="47"/>
      <c r="E14" s="47"/>
      <c r="F14" s="130"/>
      <c r="G14" s="35"/>
      <c r="H14" s="47"/>
      <c r="I14" s="35"/>
      <c r="J14" s="47"/>
      <c r="K14" s="35"/>
      <c r="L14" s="47"/>
      <c r="M14" s="35"/>
      <c r="N14" s="47"/>
      <c r="O14" s="35"/>
      <c r="P14" s="47"/>
      <c r="Q14" s="35"/>
      <c r="R14" s="47"/>
      <c r="S14" s="35"/>
      <c r="T14" s="47"/>
      <c r="U14" s="134">
        <f t="shared" si="0"/>
        <v>0</v>
      </c>
      <c r="V14" s="234"/>
      <c r="W14" s="135" t="str">
        <f t="shared" ref="W14:W18" si="4">IF(U14&gt;=96,"FUERTE",IF(AND(U14&gt;=86,U14&lt;96),"MODERADO","DEBIL"))</f>
        <v>DEBIL</v>
      </c>
      <c r="X14" s="107"/>
      <c r="Y14" s="47" t="str">
        <f t="shared" si="2"/>
        <v>DEBIL</v>
      </c>
      <c r="Z14" s="135" t="b">
        <f t="shared" ref="Z14:Z18" si="5">IF(Y14="FUERTEFUERTE","FUERTE",IF(Y14="FUERTEMODERADO","MODERADO",IF(Y14="FUERTEDEBIL","DEBIL",IF(Y14="MODERADOFUERTE","MODERADO",IF(Y14="MODERADOMODERADO","MODERADO",IF(Y14="MODERADODEBIL","DEBIL",IF(Y14="DEBILFUERTE","DEBIL",IF(Y14="DEBILMODERADO","DEBIL",IF(Y14="DEBILDEBIL","DEBIL")))))))))</f>
        <v>0</v>
      </c>
      <c r="AA14" s="135" t="str">
        <f t="shared" si="3"/>
        <v/>
      </c>
      <c r="AB14" s="135" t="str">
        <f t="shared" si="1"/>
        <v>SÍ</v>
      </c>
      <c r="AC14" s="226"/>
      <c r="AD14" s="226"/>
      <c r="AF14" s="21"/>
      <c r="AG14" s="48"/>
      <c r="AI14" s="41"/>
    </row>
    <row r="15" spans="1:35" ht="64.5" customHeight="1">
      <c r="B15" s="228" t="str">
        <f>'2.IDENTIFICACIÓN'!F5</f>
        <v>Entrega a un tercero por parte del personal que custodia  información, archivos  que hacen parte de la memoria histórica de la entidad y de la ciudad,  permitiendo que se conozcan y manipulen, a cambio de dádivas.</v>
      </c>
      <c r="C15" s="47" t="s">
        <v>300</v>
      </c>
      <c r="D15" s="47"/>
      <c r="E15" s="47" t="s">
        <v>61</v>
      </c>
      <c r="F15" s="130"/>
      <c r="G15" s="35">
        <v>15</v>
      </c>
      <c r="H15" s="47" t="s">
        <v>97</v>
      </c>
      <c r="I15" s="35">
        <v>15</v>
      </c>
      <c r="J15" s="47" t="s">
        <v>97</v>
      </c>
      <c r="K15" s="35">
        <v>15</v>
      </c>
      <c r="L15" s="47" t="s">
        <v>97</v>
      </c>
      <c r="M15" s="35">
        <v>15</v>
      </c>
      <c r="N15" s="47" t="s">
        <v>97</v>
      </c>
      <c r="O15" s="35">
        <v>15</v>
      </c>
      <c r="P15" s="47" t="s">
        <v>97</v>
      </c>
      <c r="Q15" s="35">
        <v>15</v>
      </c>
      <c r="R15" s="47" t="s">
        <v>97</v>
      </c>
      <c r="S15" s="35">
        <v>10</v>
      </c>
      <c r="T15" s="47" t="s">
        <v>97</v>
      </c>
      <c r="U15" s="134">
        <f t="shared" si="0"/>
        <v>100</v>
      </c>
      <c r="V15" s="233" t="e">
        <f>(U15+#REF!)/2</f>
        <v>#REF!</v>
      </c>
      <c r="W15" s="135" t="str">
        <f t="shared" si="4"/>
        <v>FUERTE</v>
      </c>
      <c r="X15" s="107" t="s">
        <v>152</v>
      </c>
      <c r="Y15" s="47" t="str">
        <f t="shared" si="2"/>
        <v>FUERTEFUERTE</v>
      </c>
      <c r="Z15" s="135" t="str">
        <f t="shared" si="5"/>
        <v>FUERTE</v>
      </c>
      <c r="AA15" s="135">
        <f t="shared" si="3"/>
        <v>100</v>
      </c>
      <c r="AB15" s="135" t="str">
        <f t="shared" si="1"/>
        <v>NO</v>
      </c>
      <c r="AC15" s="225">
        <f>AVERAGE(AA15:AA18)</f>
        <v>100</v>
      </c>
      <c r="AD15" s="225" t="str">
        <f>IF(AC15&gt;=100,"FUERTE",IF(AND(AC15&gt;=50,AC15&lt;=99),"MODERADO","DEBIL"))</f>
        <v>FUERTE</v>
      </c>
      <c r="AF15" s="21"/>
      <c r="AG15" s="48"/>
      <c r="AI15" s="41"/>
    </row>
    <row r="16" spans="1:35" ht="45.75" customHeight="1">
      <c r="B16" s="229"/>
      <c r="C16" s="47"/>
      <c r="D16" s="47"/>
      <c r="E16" s="47"/>
      <c r="F16" s="130"/>
      <c r="G16" s="35"/>
      <c r="H16" s="47"/>
      <c r="I16" s="35"/>
      <c r="J16" s="47"/>
      <c r="K16" s="35"/>
      <c r="L16" s="47"/>
      <c r="M16" s="35"/>
      <c r="N16" s="47"/>
      <c r="O16" s="35"/>
      <c r="P16" s="47"/>
      <c r="Q16" s="35"/>
      <c r="R16" s="47"/>
      <c r="S16" s="35"/>
      <c r="T16" s="47"/>
      <c r="U16" s="134">
        <f t="shared" si="0"/>
        <v>0</v>
      </c>
      <c r="V16" s="234"/>
      <c r="W16" s="135" t="str">
        <f t="shared" si="4"/>
        <v>DEBIL</v>
      </c>
      <c r="X16" s="107"/>
      <c r="Y16" s="47" t="str">
        <f t="shared" si="2"/>
        <v>DEBIL</v>
      </c>
      <c r="Z16" s="135" t="b">
        <f t="shared" si="5"/>
        <v>0</v>
      </c>
      <c r="AA16" s="135" t="str">
        <f t="shared" si="3"/>
        <v/>
      </c>
      <c r="AB16" s="135" t="str">
        <f t="shared" si="1"/>
        <v>SÍ</v>
      </c>
      <c r="AC16" s="226"/>
      <c r="AD16" s="226"/>
      <c r="AF16" s="21"/>
      <c r="AG16" s="48"/>
      <c r="AI16" s="41"/>
    </row>
    <row r="17" spans="2:35" ht="68.25" customHeight="1">
      <c r="B17" s="229"/>
      <c r="C17" s="47"/>
      <c r="D17" s="47"/>
      <c r="E17" s="47"/>
      <c r="F17" s="130"/>
      <c r="G17" s="35"/>
      <c r="H17" s="47"/>
      <c r="I17" s="35"/>
      <c r="J17" s="47"/>
      <c r="K17" s="35"/>
      <c r="L17" s="47"/>
      <c r="M17" s="35"/>
      <c r="N17" s="47"/>
      <c r="O17" s="35"/>
      <c r="P17" s="47"/>
      <c r="Q17" s="35"/>
      <c r="R17" s="47"/>
      <c r="S17" s="35"/>
      <c r="T17" s="47"/>
      <c r="U17" s="134">
        <f t="shared" ref="U17" si="6">+G17+I17+K17+M17+O17+Q17+S17</f>
        <v>0</v>
      </c>
      <c r="V17" s="234"/>
      <c r="W17" s="135" t="str">
        <f t="shared" ref="W17" si="7">IF(U17&gt;=96,"FUERTE",IF(AND(U17&gt;=86,U17&lt;96),"MODERADO","DEBIL"))</f>
        <v>DEBIL</v>
      </c>
      <c r="X17" s="107"/>
      <c r="Y17" s="47" t="str">
        <f t="shared" ref="Y17" si="8">CONCATENATE(W17,X17)</f>
        <v>DEBIL</v>
      </c>
      <c r="Z17" s="135" t="b">
        <f t="shared" ref="Z17" si="9">IF(Y17="FUERTEFUERTE","FUERTE",IF(Y17="FUERTEMODERADO","MODERADO",IF(Y17="FUERTEDEBIL","DEBIL",IF(Y17="MODERADOFUERTE","MODERADO",IF(Y17="MODERADOMODERADO","MODERADO",IF(Y17="MODERADODEBIL","DEBIL",IF(Y17="DEBILFUERTE","DEBIL",IF(Y17="DEBILMODERADO","DEBIL",IF(Y17="DEBILDEBIL","DEBIL")))))))))</f>
        <v>0</v>
      </c>
      <c r="AA17" s="135" t="str">
        <f t="shared" si="3"/>
        <v/>
      </c>
      <c r="AB17" s="135" t="str">
        <f t="shared" ref="AB17" si="10">IF(Z17="","",IF(Z17="FUERTE","NO","SÍ"))</f>
        <v>SÍ</v>
      </c>
      <c r="AC17" s="226"/>
      <c r="AD17" s="226"/>
      <c r="AF17" s="21"/>
      <c r="AG17" s="48"/>
      <c r="AI17" s="41"/>
    </row>
    <row r="18" spans="2:35" ht="34.5" customHeight="1">
      <c r="B18" s="229"/>
      <c r="C18" s="47"/>
      <c r="D18" s="47"/>
      <c r="E18" s="47"/>
      <c r="F18" s="230"/>
      <c r="G18" s="35"/>
      <c r="H18" s="47"/>
      <c r="I18" s="35"/>
      <c r="J18" s="47"/>
      <c r="K18" s="35"/>
      <c r="L18" s="47"/>
      <c r="M18" s="35"/>
      <c r="N18" s="47"/>
      <c r="O18" s="35"/>
      <c r="P18" s="47"/>
      <c r="Q18" s="35"/>
      <c r="R18" s="47"/>
      <c r="S18" s="35"/>
      <c r="T18" s="47"/>
      <c r="U18" s="134">
        <f t="shared" si="0"/>
        <v>0</v>
      </c>
      <c r="V18" s="234"/>
      <c r="W18" s="135" t="str">
        <f t="shared" si="4"/>
        <v>DEBIL</v>
      </c>
      <c r="X18" s="107"/>
      <c r="Y18" s="47" t="str">
        <f t="shared" si="2"/>
        <v>DEBIL</v>
      </c>
      <c r="Z18" s="135" t="b">
        <f t="shared" si="5"/>
        <v>0</v>
      </c>
      <c r="AA18" s="135" t="str">
        <f t="shared" si="3"/>
        <v/>
      </c>
      <c r="AB18" s="135" t="str">
        <f t="shared" si="1"/>
        <v>SÍ</v>
      </c>
      <c r="AC18" s="226"/>
      <c r="AD18" s="226"/>
      <c r="AF18" s="21"/>
      <c r="AG18" s="48"/>
      <c r="AI18" s="41"/>
    </row>
    <row r="19" spans="2:35">
      <c r="B19" s="228">
        <f>'2.IDENTIFICACIÓN'!F6</f>
        <v>0</v>
      </c>
      <c r="C19" s="47"/>
      <c r="D19" s="131"/>
      <c r="E19" s="47"/>
      <c r="F19" s="231"/>
      <c r="G19" s="35"/>
      <c r="H19" s="47"/>
      <c r="I19" s="35"/>
      <c r="J19" s="47"/>
      <c r="K19" s="35"/>
      <c r="L19" s="47"/>
      <c r="M19" s="35"/>
      <c r="N19" s="47"/>
      <c r="O19" s="35"/>
      <c r="P19" s="47"/>
      <c r="Q19" s="35"/>
      <c r="R19" s="47"/>
      <c r="S19" s="35"/>
      <c r="T19" s="47"/>
      <c r="U19" s="134">
        <f t="shared" ref="U19:U82" si="11">+G19+I19+K19+M19+O19+Q19+S19</f>
        <v>0</v>
      </c>
      <c r="V19" s="136"/>
      <c r="W19" s="135" t="str">
        <f t="shared" ref="W19:W82" si="12">IF(U19&gt;=96,"FUERTE",IF(AND(U19&gt;=86,U19&lt;96),"MODERADO","DEBIL"))</f>
        <v>DEBIL</v>
      </c>
      <c r="X19" s="107"/>
      <c r="Y19" s="47" t="str">
        <f t="shared" ref="Y19:Y82" si="13">CONCATENATE(W19,X19)</f>
        <v>DEBIL</v>
      </c>
      <c r="Z19" s="135" t="b">
        <f t="shared" ref="Z19:Z82" si="14">IF(Y19="FUERTEFUERTE","FUERTE",IF(Y19="FUERTEMODERADO","MODERADO",IF(Y19="FUERTEDEBIL","DEBIL",IF(Y19="MODERADOFUERTE","MODERADO",IF(Y19="MODERADOMODERADO","MODERADO",IF(Y19="MODERADODEBIL","DEBIL",IF(Y19="DEBILFUERTE","DEBIL",IF(Y19="DEBILMODERADO","DEBIL",IF(Y19="DEBILDEBIL","DEBIL")))))))))</f>
        <v>0</v>
      </c>
      <c r="AA19" s="135" t="str">
        <f t="shared" si="3"/>
        <v/>
      </c>
      <c r="AB19" s="135" t="str">
        <f t="shared" ref="AB19:AB82" si="15">IF(Z19="","",IF(Z19="FUERTE","NO","SÍ"))</f>
        <v>SÍ</v>
      </c>
      <c r="AC19" s="225" t="e">
        <f t="shared" ref="AC19" si="16">AVERAGE(AA19:AA22)</f>
        <v>#DIV/0!</v>
      </c>
      <c r="AD19" s="225" t="e">
        <f>IF(AC19&gt;=100,"FUERTE",IF(AND(AC19&gt;=50,AC19&lt;=99),"MODERADO","DEBIL"))</f>
        <v>#DIV/0!</v>
      </c>
      <c r="AF19" s="21"/>
    </row>
    <row r="20" spans="2:35">
      <c r="B20" s="229"/>
      <c r="C20" s="47"/>
      <c r="D20" s="131"/>
      <c r="E20" s="47"/>
      <c r="F20" s="231"/>
      <c r="G20" s="35"/>
      <c r="H20" s="47"/>
      <c r="I20" s="35"/>
      <c r="J20" s="47"/>
      <c r="K20" s="35"/>
      <c r="L20" s="47"/>
      <c r="M20" s="35"/>
      <c r="N20" s="47"/>
      <c r="O20" s="35"/>
      <c r="P20" s="47"/>
      <c r="Q20" s="35"/>
      <c r="R20" s="47"/>
      <c r="S20" s="35"/>
      <c r="T20" s="47"/>
      <c r="U20" s="134">
        <f t="shared" si="11"/>
        <v>0</v>
      </c>
      <c r="V20" s="136"/>
      <c r="W20" s="135" t="str">
        <f t="shared" si="12"/>
        <v>DEBIL</v>
      </c>
      <c r="X20" s="107"/>
      <c r="Y20" s="47" t="str">
        <f t="shared" si="13"/>
        <v>DEBIL</v>
      </c>
      <c r="Z20" s="135" t="b">
        <f t="shared" si="14"/>
        <v>0</v>
      </c>
      <c r="AA20" s="135" t="str">
        <f t="shared" si="3"/>
        <v/>
      </c>
      <c r="AB20" s="135" t="str">
        <f t="shared" si="15"/>
        <v>SÍ</v>
      </c>
      <c r="AC20" s="226"/>
      <c r="AD20" s="226"/>
      <c r="AF20" s="21"/>
    </row>
    <row r="21" spans="2:35" ht="39.75" customHeight="1">
      <c r="B21" s="229"/>
      <c r="C21" s="47"/>
      <c r="D21" s="132"/>
      <c r="E21" s="47"/>
      <c r="F21" s="231"/>
      <c r="G21" s="35"/>
      <c r="H21" s="47"/>
      <c r="I21" s="35"/>
      <c r="J21" s="47"/>
      <c r="K21" s="35"/>
      <c r="L21" s="47"/>
      <c r="M21" s="35"/>
      <c r="N21" s="47"/>
      <c r="O21" s="35"/>
      <c r="P21" s="47"/>
      <c r="Q21" s="35"/>
      <c r="R21" s="47"/>
      <c r="S21" s="35"/>
      <c r="T21" s="47"/>
      <c r="U21" s="134">
        <f t="shared" si="11"/>
        <v>0</v>
      </c>
      <c r="V21" s="136"/>
      <c r="W21" s="135" t="str">
        <f t="shared" si="12"/>
        <v>DEBIL</v>
      </c>
      <c r="X21" s="107"/>
      <c r="Y21" s="47" t="str">
        <f t="shared" si="13"/>
        <v>DEBIL</v>
      </c>
      <c r="Z21" s="135" t="b">
        <f t="shared" si="14"/>
        <v>0</v>
      </c>
      <c r="AA21" s="135" t="str">
        <f t="shared" si="3"/>
        <v/>
      </c>
      <c r="AB21" s="135" t="str">
        <f t="shared" si="15"/>
        <v>SÍ</v>
      </c>
      <c r="AC21" s="226"/>
      <c r="AD21" s="226"/>
      <c r="AF21" s="21"/>
    </row>
    <row r="22" spans="2:35" ht="35.25" customHeight="1">
      <c r="B22" s="229"/>
      <c r="C22" s="47"/>
      <c r="D22" s="133"/>
      <c r="E22" s="47"/>
      <c r="F22" s="231"/>
      <c r="G22" s="35"/>
      <c r="H22" s="47"/>
      <c r="I22" s="35"/>
      <c r="J22" s="47"/>
      <c r="K22" s="35"/>
      <c r="L22" s="47"/>
      <c r="M22" s="35"/>
      <c r="N22" s="47"/>
      <c r="O22" s="35"/>
      <c r="P22" s="47"/>
      <c r="Q22" s="35"/>
      <c r="R22" s="47"/>
      <c r="S22" s="35"/>
      <c r="T22" s="47"/>
      <c r="U22" s="134">
        <f t="shared" si="11"/>
        <v>0</v>
      </c>
      <c r="V22" s="136"/>
      <c r="W22" s="135" t="str">
        <f t="shared" si="12"/>
        <v>DEBIL</v>
      </c>
      <c r="X22" s="107"/>
      <c r="Y22" s="47" t="str">
        <f t="shared" si="13"/>
        <v>DEBIL</v>
      </c>
      <c r="Z22" s="135" t="b">
        <f t="shared" si="14"/>
        <v>0</v>
      </c>
      <c r="AA22" s="135" t="str">
        <f t="shared" si="3"/>
        <v/>
      </c>
      <c r="AB22" s="135" t="str">
        <f t="shared" si="15"/>
        <v>SÍ</v>
      </c>
      <c r="AC22" s="226"/>
      <c r="AD22" s="226"/>
      <c r="AF22" s="21"/>
    </row>
    <row r="23" spans="2:35" ht="33.75" customHeight="1">
      <c r="B23" s="228">
        <f>'2.IDENTIFICACIÓN'!F7</f>
        <v>0</v>
      </c>
      <c r="C23" s="47"/>
      <c r="D23" s="133"/>
      <c r="E23" s="47"/>
      <c r="F23" s="231"/>
      <c r="G23" s="35"/>
      <c r="H23" s="47"/>
      <c r="I23" s="35"/>
      <c r="J23" s="47"/>
      <c r="K23" s="35"/>
      <c r="L23" s="47"/>
      <c r="M23" s="35"/>
      <c r="N23" s="47"/>
      <c r="O23" s="35"/>
      <c r="P23" s="47"/>
      <c r="Q23" s="35"/>
      <c r="R23" s="47"/>
      <c r="S23" s="35"/>
      <c r="T23" s="47"/>
      <c r="U23" s="134">
        <f t="shared" si="11"/>
        <v>0</v>
      </c>
      <c r="V23" s="136"/>
      <c r="W23" s="135" t="str">
        <f t="shared" si="12"/>
        <v>DEBIL</v>
      </c>
      <c r="X23" s="107"/>
      <c r="Y23" s="47" t="str">
        <f t="shared" si="13"/>
        <v>DEBIL</v>
      </c>
      <c r="Z23" s="135" t="b">
        <f t="shared" si="14"/>
        <v>0</v>
      </c>
      <c r="AA23" s="135" t="str">
        <f t="shared" si="3"/>
        <v/>
      </c>
      <c r="AB23" s="135" t="str">
        <f t="shared" si="15"/>
        <v>SÍ</v>
      </c>
      <c r="AC23" s="225" t="e">
        <f t="shared" ref="AC23" si="17">AVERAGE(AA23:AA26)</f>
        <v>#DIV/0!</v>
      </c>
      <c r="AD23" s="225" t="e">
        <f>IF(AC23&gt;=100,"FUERTE",IF(AND(AC23&gt;=50,AC23&lt;=99),"MODERADO","DEBIL"))</f>
        <v>#DIV/0!</v>
      </c>
      <c r="AF23" s="21"/>
    </row>
    <row r="24" spans="2:35" ht="42" customHeight="1">
      <c r="B24" s="229"/>
      <c r="C24" s="47"/>
      <c r="D24" s="133"/>
      <c r="E24" s="47"/>
      <c r="F24" s="231"/>
      <c r="G24" s="35"/>
      <c r="H24" s="47"/>
      <c r="I24" s="35"/>
      <c r="J24" s="47"/>
      <c r="K24" s="35"/>
      <c r="L24" s="47"/>
      <c r="M24" s="35"/>
      <c r="N24" s="47"/>
      <c r="O24" s="35"/>
      <c r="P24" s="47"/>
      <c r="Q24" s="35"/>
      <c r="R24" s="47"/>
      <c r="S24" s="35"/>
      <c r="T24" s="47"/>
      <c r="U24" s="134">
        <f t="shared" si="11"/>
        <v>0</v>
      </c>
      <c r="V24" s="136"/>
      <c r="W24" s="135" t="str">
        <f t="shared" si="12"/>
        <v>DEBIL</v>
      </c>
      <c r="X24" s="107"/>
      <c r="Y24" s="47" t="str">
        <f t="shared" si="13"/>
        <v>DEBIL</v>
      </c>
      <c r="Z24" s="135" t="b">
        <f t="shared" si="14"/>
        <v>0</v>
      </c>
      <c r="AA24" s="135" t="str">
        <f t="shared" si="3"/>
        <v/>
      </c>
      <c r="AB24" s="135" t="str">
        <f t="shared" si="15"/>
        <v>SÍ</v>
      </c>
      <c r="AC24" s="226"/>
      <c r="AD24" s="226"/>
      <c r="AF24" s="21"/>
    </row>
    <row r="25" spans="2:35" ht="28.5" customHeight="1">
      <c r="B25" s="229"/>
      <c r="C25" s="47"/>
      <c r="D25" s="131"/>
      <c r="E25" s="47"/>
      <c r="F25" s="231"/>
      <c r="G25" s="35"/>
      <c r="H25" s="47"/>
      <c r="I25" s="35"/>
      <c r="J25" s="47"/>
      <c r="K25" s="35"/>
      <c r="L25" s="47"/>
      <c r="M25" s="35"/>
      <c r="N25" s="47"/>
      <c r="O25" s="35"/>
      <c r="P25" s="47"/>
      <c r="Q25" s="35"/>
      <c r="R25" s="47"/>
      <c r="S25" s="35"/>
      <c r="T25" s="47"/>
      <c r="U25" s="134">
        <f t="shared" si="11"/>
        <v>0</v>
      </c>
      <c r="V25" s="136"/>
      <c r="W25" s="135" t="str">
        <f t="shared" si="12"/>
        <v>DEBIL</v>
      </c>
      <c r="X25" s="107"/>
      <c r="Y25" s="47" t="str">
        <f t="shared" si="13"/>
        <v>DEBIL</v>
      </c>
      <c r="Z25" s="135" t="b">
        <f t="shared" si="14"/>
        <v>0</v>
      </c>
      <c r="AA25" s="135" t="str">
        <f t="shared" si="3"/>
        <v/>
      </c>
      <c r="AB25" s="135" t="str">
        <f t="shared" si="15"/>
        <v>SÍ</v>
      </c>
      <c r="AC25" s="226"/>
      <c r="AD25" s="226"/>
      <c r="AF25" s="21"/>
    </row>
    <row r="26" spans="2:35" ht="28.5" customHeight="1">
      <c r="B26" s="229"/>
      <c r="C26" s="47"/>
      <c r="D26" s="131"/>
      <c r="E26" s="47"/>
      <c r="F26" s="231"/>
      <c r="G26" s="35"/>
      <c r="H26" s="47"/>
      <c r="I26" s="35"/>
      <c r="J26" s="47"/>
      <c r="K26" s="35"/>
      <c r="L26" s="47"/>
      <c r="M26" s="35"/>
      <c r="N26" s="47"/>
      <c r="O26" s="35"/>
      <c r="P26" s="47"/>
      <c r="Q26" s="35"/>
      <c r="R26" s="47"/>
      <c r="S26" s="35"/>
      <c r="T26" s="47"/>
      <c r="U26" s="134">
        <f t="shared" si="11"/>
        <v>0</v>
      </c>
      <c r="V26" s="136"/>
      <c r="W26" s="135" t="str">
        <f t="shared" si="12"/>
        <v>DEBIL</v>
      </c>
      <c r="X26" s="107"/>
      <c r="Y26" s="47" t="str">
        <f t="shared" si="13"/>
        <v>DEBIL</v>
      </c>
      <c r="Z26" s="135" t="b">
        <f t="shared" si="14"/>
        <v>0</v>
      </c>
      <c r="AA26" s="135" t="str">
        <f t="shared" si="3"/>
        <v/>
      </c>
      <c r="AB26" s="135" t="str">
        <f t="shared" si="15"/>
        <v>SÍ</v>
      </c>
      <c r="AC26" s="226"/>
      <c r="AD26" s="227"/>
      <c r="AF26" s="21"/>
    </row>
    <row r="27" spans="2:35" ht="28.5" customHeight="1">
      <c r="B27" s="228">
        <f>'2.IDENTIFICACIÓN'!F8</f>
        <v>0</v>
      </c>
      <c r="C27" s="47"/>
      <c r="D27" s="131"/>
      <c r="E27" s="47"/>
      <c r="F27" s="231"/>
      <c r="G27" s="35"/>
      <c r="H27" s="47"/>
      <c r="I27" s="35"/>
      <c r="J27" s="47"/>
      <c r="K27" s="35"/>
      <c r="L27" s="47"/>
      <c r="M27" s="35"/>
      <c r="N27" s="47"/>
      <c r="O27" s="35"/>
      <c r="P27" s="47"/>
      <c r="Q27" s="35"/>
      <c r="R27" s="47"/>
      <c r="S27" s="35"/>
      <c r="T27" s="47"/>
      <c r="U27" s="134">
        <f t="shared" si="11"/>
        <v>0</v>
      </c>
      <c r="V27" s="136"/>
      <c r="W27" s="135" t="str">
        <f t="shared" si="12"/>
        <v>DEBIL</v>
      </c>
      <c r="X27" s="107"/>
      <c r="Y27" s="47" t="str">
        <f t="shared" si="13"/>
        <v>DEBIL</v>
      </c>
      <c r="Z27" s="135" t="b">
        <f t="shared" si="14"/>
        <v>0</v>
      </c>
      <c r="AA27" s="135" t="str">
        <f t="shared" si="3"/>
        <v/>
      </c>
      <c r="AB27" s="135" t="str">
        <f t="shared" si="15"/>
        <v>SÍ</v>
      </c>
      <c r="AC27" s="225" t="e">
        <f t="shared" ref="AC27" si="18">AVERAGE(AA27:AA30)</f>
        <v>#DIV/0!</v>
      </c>
      <c r="AD27" s="225" t="e">
        <f>IF(AC27&gt;=100,"FUERTE",IF(AND(AC27&gt;=50,AC27&lt;=99),"MODERADO","DEBIL"))</f>
        <v>#DIV/0!</v>
      </c>
    </row>
    <row r="28" spans="2:35" ht="28.5" customHeight="1">
      <c r="B28" s="229"/>
      <c r="C28" s="47"/>
      <c r="D28" s="131"/>
      <c r="E28" s="47"/>
      <c r="F28" s="231"/>
      <c r="G28" s="35"/>
      <c r="H28" s="47"/>
      <c r="I28" s="35"/>
      <c r="J28" s="47"/>
      <c r="K28" s="35"/>
      <c r="L28" s="47"/>
      <c r="M28" s="35"/>
      <c r="N28" s="47"/>
      <c r="O28" s="35"/>
      <c r="P28" s="47"/>
      <c r="Q28" s="35"/>
      <c r="R28" s="47"/>
      <c r="S28" s="35"/>
      <c r="T28" s="47"/>
      <c r="U28" s="134">
        <f t="shared" si="11"/>
        <v>0</v>
      </c>
      <c r="V28" s="136"/>
      <c r="W28" s="135" t="str">
        <f t="shared" si="12"/>
        <v>DEBIL</v>
      </c>
      <c r="X28" s="107"/>
      <c r="Y28" s="47" t="str">
        <f t="shared" si="13"/>
        <v>DEBIL</v>
      </c>
      <c r="Z28" s="135" t="b">
        <f t="shared" si="14"/>
        <v>0</v>
      </c>
      <c r="AA28" s="135" t="str">
        <f t="shared" si="3"/>
        <v/>
      </c>
      <c r="AB28" s="135" t="str">
        <f t="shared" si="15"/>
        <v>SÍ</v>
      </c>
      <c r="AC28" s="226"/>
      <c r="AD28" s="226"/>
    </row>
    <row r="29" spans="2:35" ht="28.5" customHeight="1">
      <c r="B29" s="229"/>
      <c r="C29" s="47"/>
      <c r="D29" s="131"/>
      <c r="E29" s="47"/>
      <c r="F29" s="231"/>
      <c r="G29" s="35"/>
      <c r="H29" s="47"/>
      <c r="I29" s="35"/>
      <c r="J29" s="47"/>
      <c r="K29" s="35"/>
      <c r="L29" s="47"/>
      <c r="M29" s="35"/>
      <c r="N29" s="47"/>
      <c r="O29" s="35"/>
      <c r="P29" s="47"/>
      <c r="Q29" s="35"/>
      <c r="R29" s="47"/>
      <c r="S29" s="35"/>
      <c r="T29" s="47"/>
      <c r="U29" s="134">
        <f t="shared" si="11"/>
        <v>0</v>
      </c>
      <c r="V29" s="136"/>
      <c r="W29" s="135" t="str">
        <f t="shared" si="12"/>
        <v>DEBIL</v>
      </c>
      <c r="X29" s="107"/>
      <c r="Y29" s="47" t="str">
        <f t="shared" si="13"/>
        <v>DEBIL</v>
      </c>
      <c r="Z29" s="135" t="b">
        <f t="shared" si="14"/>
        <v>0</v>
      </c>
      <c r="AA29" s="135" t="str">
        <f t="shared" si="3"/>
        <v/>
      </c>
      <c r="AB29" s="135" t="str">
        <f t="shared" si="15"/>
        <v>SÍ</v>
      </c>
      <c r="AC29" s="226"/>
      <c r="AD29" s="226"/>
    </row>
    <row r="30" spans="2:35" ht="28.5" customHeight="1">
      <c r="B30" s="229"/>
      <c r="C30" s="47"/>
      <c r="D30" s="131"/>
      <c r="E30" s="47"/>
      <c r="F30" s="231"/>
      <c r="G30" s="35"/>
      <c r="H30" s="47"/>
      <c r="I30" s="35"/>
      <c r="J30" s="47"/>
      <c r="K30" s="35"/>
      <c r="L30" s="47"/>
      <c r="M30" s="35"/>
      <c r="N30" s="47"/>
      <c r="O30" s="35"/>
      <c r="P30" s="47"/>
      <c r="Q30" s="35"/>
      <c r="R30" s="47"/>
      <c r="S30" s="35"/>
      <c r="T30" s="47"/>
      <c r="U30" s="134">
        <f t="shared" si="11"/>
        <v>0</v>
      </c>
      <c r="V30" s="136"/>
      <c r="W30" s="135" t="str">
        <f t="shared" si="12"/>
        <v>DEBIL</v>
      </c>
      <c r="X30" s="107"/>
      <c r="Y30" s="47" t="str">
        <f t="shared" si="13"/>
        <v>DEBIL</v>
      </c>
      <c r="Z30" s="135" t="b">
        <f t="shared" si="14"/>
        <v>0</v>
      </c>
      <c r="AA30" s="135" t="str">
        <f t="shared" si="3"/>
        <v/>
      </c>
      <c r="AB30" s="135" t="str">
        <f t="shared" si="15"/>
        <v>SÍ</v>
      </c>
      <c r="AC30" s="226"/>
      <c r="AD30" s="227"/>
    </row>
    <row r="31" spans="2:35">
      <c r="B31" s="228">
        <f>'2.IDENTIFICACIÓN'!F9</f>
        <v>0</v>
      </c>
      <c r="C31" s="47"/>
      <c r="D31" s="131"/>
      <c r="E31" s="47"/>
      <c r="F31" s="231"/>
      <c r="G31" s="35"/>
      <c r="H31" s="47"/>
      <c r="I31" s="35"/>
      <c r="J31" s="47"/>
      <c r="K31" s="35"/>
      <c r="L31" s="47"/>
      <c r="M31" s="35"/>
      <c r="N31" s="47"/>
      <c r="O31" s="35"/>
      <c r="P31" s="47"/>
      <c r="Q31" s="35"/>
      <c r="R31" s="47"/>
      <c r="S31" s="35"/>
      <c r="T31" s="47"/>
      <c r="U31" s="134">
        <f t="shared" si="11"/>
        <v>0</v>
      </c>
      <c r="V31" s="136"/>
      <c r="W31" s="135" t="str">
        <f t="shared" si="12"/>
        <v>DEBIL</v>
      </c>
      <c r="X31" s="107"/>
      <c r="Y31" s="47" t="str">
        <f t="shared" si="13"/>
        <v>DEBIL</v>
      </c>
      <c r="Z31" s="135" t="b">
        <f t="shared" si="14"/>
        <v>0</v>
      </c>
      <c r="AA31" s="135" t="str">
        <f t="shared" si="3"/>
        <v/>
      </c>
      <c r="AB31" s="135" t="str">
        <f t="shared" si="15"/>
        <v>SÍ</v>
      </c>
      <c r="AC31" s="225" t="e">
        <f t="shared" ref="AC31" si="19">AVERAGE(AA31:AA34)</f>
        <v>#DIV/0!</v>
      </c>
      <c r="AD31" s="225" t="e">
        <f>IF(AC31&gt;=100,"FUERTE",IF(AND(AC31&gt;=50,AC31&lt;=99),"MODERADO","DEBIL"))</f>
        <v>#DIV/0!</v>
      </c>
    </row>
    <row r="32" spans="2:35">
      <c r="B32" s="229"/>
      <c r="C32" s="47"/>
      <c r="D32" s="131"/>
      <c r="E32" s="47"/>
      <c r="F32" s="231"/>
      <c r="G32" s="35"/>
      <c r="H32" s="47"/>
      <c r="I32" s="35"/>
      <c r="J32" s="47"/>
      <c r="K32" s="35"/>
      <c r="L32" s="47"/>
      <c r="M32" s="35"/>
      <c r="N32" s="47"/>
      <c r="O32" s="35"/>
      <c r="P32" s="47"/>
      <c r="Q32" s="35"/>
      <c r="R32" s="47"/>
      <c r="S32" s="35"/>
      <c r="T32" s="47"/>
      <c r="U32" s="134">
        <f t="shared" si="11"/>
        <v>0</v>
      </c>
      <c r="V32" s="136"/>
      <c r="W32" s="135" t="str">
        <f t="shared" si="12"/>
        <v>DEBIL</v>
      </c>
      <c r="X32" s="107"/>
      <c r="Y32" s="47" t="str">
        <f t="shared" si="13"/>
        <v>DEBIL</v>
      </c>
      <c r="Z32" s="135" t="b">
        <f t="shared" si="14"/>
        <v>0</v>
      </c>
      <c r="AA32" s="135" t="str">
        <f t="shared" si="3"/>
        <v/>
      </c>
      <c r="AB32" s="135" t="str">
        <f t="shared" si="15"/>
        <v>SÍ</v>
      </c>
      <c r="AC32" s="226"/>
      <c r="AD32" s="226"/>
    </row>
    <row r="33" spans="2:30">
      <c r="B33" s="229"/>
      <c r="C33" s="47"/>
      <c r="D33" s="131"/>
      <c r="E33" s="47"/>
      <c r="F33" s="231"/>
      <c r="G33" s="35"/>
      <c r="H33" s="47"/>
      <c r="I33" s="35"/>
      <c r="J33" s="47"/>
      <c r="K33" s="35"/>
      <c r="L33" s="47"/>
      <c r="M33" s="35"/>
      <c r="N33" s="47"/>
      <c r="O33" s="35"/>
      <c r="P33" s="47"/>
      <c r="Q33" s="35"/>
      <c r="R33" s="47"/>
      <c r="S33" s="35"/>
      <c r="T33" s="47"/>
      <c r="U33" s="134">
        <f t="shared" si="11"/>
        <v>0</v>
      </c>
      <c r="V33" s="136"/>
      <c r="W33" s="135" t="str">
        <f t="shared" si="12"/>
        <v>DEBIL</v>
      </c>
      <c r="X33" s="107"/>
      <c r="Y33" s="47" t="str">
        <f t="shared" si="13"/>
        <v>DEBIL</v>
      </c>
      <c r="Z33" s="135" t="b">
        <f t="shared" si="14"/>
        <v>0</v>
      </c>
      <c r="AA33" s="135" t="str">
        <f t="shared" si="3"/>
        <v/>
      </c>
      <c r="AB33" s="135" t="str">
        <f t="shared" si="15"/>
        <v>SÍ</v>
      </c>
      <c r="AC33" s="226"/>
      <c r="AD33" s="226"/>
    </row>
    <row r="34" spans="2:30">
      <c r="B34" s="229"/>
      <c r="C34" s="47"/>
      <c r="D34" s="131"/>
      <c r="E34" s="47"/>
      <c r="F34" s="231"/>
      <c r="G34" s="35"/>
      <c r="H34" s="47"/>
      <c r="I34" s="35"/>
      <c r="J34" s="47"/>
      <c r="K34" s="35"/>
      <c r="L34" s="47"/>
      <c r="M34" s="35"/>
      <c r="N34" s="47"/>
      <c r="O34" s="35"/>
      <c r="P34" s="47"/>
      <c r="Q34" s="35"/>
      <c r="R34" s="47"/>
      <c r="S34" s="35"/>
      <c r="T34" s="47"/>
      <c r="U34" s="134">
        <f t="shared" si="11"/>
        <v>0</v>
      </c>
      <c r="V34" s="136"/>
      <c r="W34" s="135" t="str">
        <f t="shared" si="12"/>
        <v>DEBIL</v>
      </c>
      <c r="X34" s="107"/>
      <c r="Y34" s="47" t="str">
        <f t="shared" si="13"/>
        <v>DEBIL</v>
      </c>
      <c r="Z34" s="135" t="b">
        <f t="shared" si="14"/>
        <v>0</v>
      </c>
      <c r="AA34" s="135" t="str">
        <f t="shared" si="3"/>
        <v/>
      </c>
      <c r="AB34" s="135" t="str">
        <f t="shared" si="15"/>
        <v>SÍ</v>
      </c>
      <c r="AC34" s="226"/>
      <c r="AD34" s="226"/>
    </row>
    <row r="35" spans="2:30">
      <c r="B35" s="228">
        <f>'2.IDENTIFICACIÓN'!F10</f>
        <v>0</v>
      </c>
      <c r="C35" s="47"/>
      <c r="D35" s="131"/>
      <c r="E35" s="47"/>
      <c r="F35" s="231"/>
      <c r="G35" s="35"/>
      <c r="H35" s="47"/>
      <c r="I35" s="35"/>
      <c r="J35" s="47"/>
      <c r="K35" s="35"/>
      <c r="L35" s="47"/>
      <c r="M35" s="35"/>
      <c r="N35" s="47"/>
      <c r="O35" s="35"/>
      <c r="P35" s="47"/>
      <c r="Q35" s="35"/>
      <c r="R35" s="47"/>
      <c r="S35" s="35"/>
      <c r="T35" s="47"/>
      <c r="U35" s="134">
        <f t="shared" si="11"/>
        <v>0</v>
      </c>
      <c r="V35" s="136"/>
      <c r="W35" s="135" t="str">
        <f t="shared" si="12"/>
        <v>DEBIL</v>
      </c>
      <c r="X35" s="107"/>
      <c r="Y35" s="47" t="str">
        <f t="shared" si="13"/>
        <v>DEBIL</v>
      </c>
      <c r="Z35" s="135" t="b">
        <f t="shared" si="14"/>
        <v>0</v>
      </c>
      <c r="AA35" s="135" t="str">
        <f t="shared" si="3"/>
        <v/>
      </c>
      <c r="AB35" s="135" t="str">
        <f t="shared" si="15"/>
        <v>SÍ</v>
      </c>
      <c r="AC35" s="225" t="e">
        <f t="shared" ref="AC35" si="20">AVERAGE(AA35:AA38)</f>
        <v>#DIV/0!</v>
      </c>
      <c r="AD35" s="225" t="e">
        <f>IF(AC35&gt;=100,"FUERTE",IF(AND(AC35&gt;=50,AC35&lt;=99),"MODERADO","DEBIL"))</f>
        <v>#DIV/0!</v>
      </c>
    </row>
    <row r="36" spans="2:30">
      <c r="B36" s="229"/>
      <c r="C36" s="47"/>
      <c r="D36" s="131"/>
      <c r="E36" s="47"/>
      <c r="F36" s="231"/>
      <c r="G36" s="35"/>
      <c r="H36" s="47"/>
      <c r="I36" s="35"/>
      <c r="J36" s="47"/>
      <c r="K36" s="35"/>
      <c r="L36" s="47"/>
      <c r="M36" s="35"/>
      <c r="N36" s="47"/>
      <c r="O36" s="35"/>
      <c r="P36" s="47"/>
      <c r="Q36" s="35"/>
      <c r="R36" s="47"/>
      <c r="S36" s="35"/>
      <c r="T36" s="47"/>
      <c r="U36" s="134">
        <f t="shared" si="11"/>
        <v>0</v>
      </c>
      <c r="V36" s="136"/>
      <c r="W36" s="135" t="str">
        <f t="shared" si="12"/>
        <v>DEBIL</v>
      </c>
      <c r="X36" s="107"/>
      <c r="Y36" s="47" t="str">
        <f t="shared" si="13"/>
        <v>DEBIL</v>
      </c>
      <c r="Z36" s="135" t="b">
        <f t="shared" si="14"/>
        <v>0</v>
      </c>
      <c r="AA36" s="135" t="str">
        <f t="shared" si="3"/>
        <v/>
      </c>
      <c r="AB36" s="135" t="str">
        <f t="shared" si="15"/>
        <v>SÍ</v>
      </c>
      <c r="AC36" s="226"/>
      <c r="AD36" s="226"/>
    </row>
    <row r="37" spans="2:30">
      <c r="B37" s="229"/>
      <c r="C37" s="47"/>
      <c r="D37" s="131"/>
      <c r="E37" s="47"/>
      <c r="F37" s="231"/>
      <c r="G37" s="35"/>
      <c r="H37" s="47"/>
      <c r="I37" s="35"/>
      <c r="J37" s="47"/>
      <c r="K37" s="35"/>
      <c r="L37" s="47"/>
      <c r="M37" s="35"/>
      <c r="N37" s="47"/>
      <c r="O37" s="35"/>
      <c r="P37" s="47"/>
      <c r="Q37" s="35"/>
      <c r="R37" s="47"/>
      <c r="S37" s="35"/>
      <c r="T37" s="47"/>
      <c r="U37" s="134">
        <f t="shared" si="11"/>
        <v>0</v>
      </c>
      <c r="V37" s="136"/>
      <c r="W37" s="135" t="str">
        <f t="shared" si="12"/>
        <v>DEBIL</v>
      </c>
      <c r="X37" s="107"/>
      <c r="Y37" s="47" t="str">
        <f t="shared" si="13"/>
        <v>DEBIL</v>
      </c>
      <c r="Z37" s="135" t="b">
        <f t="shared" si="14"/>
        <v>0</v>
      </c>
      <c r="AA37" s="135" t="str">
        <f t="shared" si="3"/>
        <v/>
      </c>
      <c r="AB37" s="135" t="str">
        <f t="shared" si="15"/>
        <v>SÍ</v>
      </c>
      <c r="AC37" s="226"/>
      <c r="AD37" s="226"/>
    </row>
    <row r="38" spans="2:30">
      <c r="B38" s="229"/>
      <c r="C38" s="47"/>
      <c r="D38" s="131"/>
      <c r="E38" s="47"/>
      <c r="F38" s="231"/>
      <c r="G38" s="35"/>
      <c r="H38" s="47"/>
      <c r="I38" s="35"/>
      <c r="J38" s="47"/>
      <c r="K38" s="35"/>
      <c r="L38" s="47"/>
      <c r="M38" s="35"/>
      <c r="N38" s="47"/>
      <c r="O38" s="35"/>
      <c r="P38" s="47"/>
      <c r="Q38" s="35"/>
      <c r="R38" s="47"/>
      <c r="S38" s="35"/>
      <c r="T38" s="47"/>
      <c r="U38" s="134">
        <f t="shared" si="11"/>
        <v>0</v>
      </c>
      <c r="V38" s="136"/>
      <c r="W38" s="135" t="str">
        <f t="shared" si="12"/>
        <v>DEBIL</v>
      </c>
      <c r="X38" s="107"/>
      <c r="Y38" s="47" t="str">
        <f t="shared" si="13"/>
        <v>DEBIL</v>
      </c>
      <c r="Z38" s="135" t="b">
        <f t="shared" si="14"/>
        <v>0</v>
      </c>
      <c r="AA38" s="135" t="str">
        <f t="shared" si="3"/>
        <v/>
      </c>
      <c r="AB38" s="135" t="str">
        <f t="shared" si="15"/>
        <v>SÍ</v>
      </c>
      <c r="AC38" s="226"/>
      <c r="AD38" s="226"/>
    </row>
    <row r="39" spans="2:30">
      <c r="B39" s="228">
        <f>'2.IDENTIFICACIÓN'!F11</f>
        <v>0</v>
      </c>
      <c r="C39" s="47"/>
      <c r="D39" s="131"/>
      <c r="E39" s="47"/>
      <c r="F39" s="231"/>
      <c r="G39" s="35"/>
      <c r="H39" s="47"/>
      <c r="I39" s="35"/>
      <c r="J39" s="47"/>
      <c r="K39" s="35"/>
      <c r="L39" s="47"/>
      <c r="M39" s="35"/>
      <c r="N39" s="47"/>
      <c r="O39" s="35"/>
      <c r="P39" s="47"/>
      <c r="Q39" s="35"/>
      <c r="R39" s="47"/>
      <c r="S39" s="35"/>
      <c r="T39" s="47"/>
      <c r="U39" s="134">
        <f t="shared" si="11"/>
        <v>0</v>
      </c>
      <c r="V39" s="136"/>
      <c r="W39" s="135" t="str">
        <f t="shared" si="12"/>
        <v>DEBIL</v>
      </c>
      <c r="X39" s="107"/>
      <c r="Y39" s="47" t="str">
        <f t="shared" si="13"/>
        <v>DEBIL</v>
      </c>
      <c r="Z39" s="135" t="b">
        <f t="shared" si="14"/>
        <v>0</v>
      </c>
      <c r="AA39" s="135" t="str">
        <f t="shared" si="3"/>
        <v/>
      </c>
      <c r="AB39" s="135" t="str">
        <f t="shared" si="15"/>
        <v>SÍ</v>
      </c>
      <c r="AC39" s="225" t="e">
        <f t="shared" ref="AC39" si="21">AVERAGE(AA39:AA42)</f>
        <v>#DIV/0!</v>
      </c>
      <c r="AD39" s="225" t="e">
        <f>IF(AC39&gt;=100,"FUERTE",IF(AND(AC39&gt;=50,AC39&lt;=99),"MODERADO","DEBIL"))</f>
        <v>#DIV/0!</v>
      </c>
    </row>
    <row r="40" spans="2:30">
      <c r="B40" s="229"/>
      <c r="C40" s="47"/>
      <c r="D40" s="131"/>
      <c r="E40" s="47"/>
      <c r="F40" s="231"/>
      <c r="G40" s="35"/>
      <c r="H40" s="47"/>
      <c r="I40" s="35"/>
      <c r="J40" s="47"/>
      <c r="K40" s="35"/>
      <c r="L40" s="47"/>
      <c r="M40" s="35"/>
      <c r="N40" s="47"/>
      <c r="O40" s="35"/>
      <c r="P40" s="47"/>
      <c r="Q40" s="35"/>
      <c r="R40" s="47"/>
      <c r="S40" s="35"/>
      <c r="T40" s="47"/>
      <c r="U40" s="134">
        <f t="shared" si="11"/>
        <v>0</v>
      </c>
      <c r="V40" s="136"/>
      <c r="W40" s="135" t="str">
        <f t="shared" si="12"/>
        <v>DEBIL</v>
      </c>
      <c r="X40" s="107"/>
      <c r="Y40" s="47" t="str">
        <f t="shared" si="13"/>
        <v>DEBIL</v>
      </c>
      <c r="Z40" s="135" t="b">
        <f t="shared" si="14"/>
        <v>0</v>
      </c>
      <c r="AA40" s="135" t="str">
        <f t="shared" si="3"/>
        <v/>
      </c>
      <c r="AB40" s="135" t="str">
        <f t="shared" si="15"/>
        <v>SÍ</v>
      </c>
      <c r="AC40" s="226"/>
      <c r="AD40" s="226"/>
    </row>
    <row r="41" spans="2:30">
      <c r="B41" s="229"/>
      <c r="C41" s="47"/>
      <c r="D41" s="131"/>
      <c r="E41" s="47"/>
      <c r="F41" s="231"/>
      <c r="G41" s="35"/>
      <c r="H41" s="47"/>
      <c r="I41" s="35"/>
      <c r="J41" s="47"/>
      <c r="K41" s="35"/>
      <c r="L41" s="47"/>
      <c r="M41" s="35"/>
      <c r="N41" s="47"/>
      <c r="O41" s="35"/>
      <c r="P41" s="47"/>
      <c r="Q41" s="35"/>
      <c r="R41" s="47"/>
      <c r="S41" s="35"/>
      <c r="T41" s="47"/>
      <c r="U41" s="134">
        <f t="shared" si="11"/>
        <v>0</v>
      </c>
      <c r="V41" s="136"/>
      <c r="W41" s="135" t="str">
        <f t="shared" si="12"/>
        <v>DEBIL</v>
      </c>
      <c r="X41" s="107"/>
      <c r="Y41" s="47" t="str">
        <f t="shared" si="13"/>
        <v>DEBIL</v>
      </c>
      <c r="Z41" s="135" t="b">
        <f t="shared" si="14"/>
        <v>0</v>
      </c>
      <c r="AA41" s="135" t="str">
        <f t="shared" si="3"/>
        <v/>
      </c>
      <c r="AB41" s="135" t="str">
        <f t="shared" si="15"/>
        <v>SÍ</v>
      </c>
      <c r="AC41" s="226"/>
      <c r="AD41" s="226"/>
    </row>
    <row r="42" spans="2:30">
      <c r="B42" s="229"/>
      <c r="C42" s="47"/>
      <c r="D42" s="131"/>
      <c r="E42" s="47"/>
      <c r="F42" s="231"/>
      <c r="G42" s="35"/>
      <c r="H42" s="47"/>
      <c r="I42" s="35"/>
      <c r="J42" s="47"/>
      <c r="K42" s="35"/>
      <c r="L42" s="47"/>
      <c r="M42" s="35"/>
      <c r="N42" s="47"/>
      <c r="O42" s="35"/>
      <c r="P42" s="47"/>
      <c r="Q42" s="35"/>
      <c r="R42" s="47"/>
      <c r="S42" s="35"/>
      <c r="T42" s="47"/>
      <c r="U42" s="134">
        <f t="shared" si="11"/>
        <v>0</v>
      </c>
      <c r="V42" s="136"/>
      <c r="W42" s="135" t="str">
        <f t="shared" si="12"/>
        <v>DEBIL</v>
      </c>
      <c r="X42" s="107"/>
      <c r="Y42" s="47" t="str">
        <f t="shared" si="13"/>
        <v>DEBIL</v>
      </c>
      <c r="Z42" s="135" t="b">
        <f t="shared" si="14"/>
        <v>0</v>
      </c>
      <c r="AA42" s="135" t="str">
        <f t="shared" si="3"/>
        <v/>
      </c>
      <c r="AB42" s="135" t="str">
        <f t="shared" si="15"/>
        <v>SÍ</v>
      </c>
      <c r="AC42" s="226"/>
      <c r="AD42" s="226"/>
    </row>
    <row r="43" spans="2:30">
      <c r="B43" s="228">
        <f>'2.IDENTIFICACIÓN'!F12</f>
        <v>0</v>
      </c>
      <c r="C43" s="47"/>
      <c r="D43" s="131"/>
      <c r="E43" s="47"/>
      <c r="F43" s="231"/>
      <c r="G43" s="35"/>
      <c r="H43" s="47"/>
      <c r="I43" s="35"/>
      <c r="J43" s="47"/>
      <c r="K43" s="35"/>
      <c r="L43" s="47"/>
      <c r="M43" s="35"/>
      <c r="N43" s="47"/>
      <c r="O43" s="35"/>
      <c r="P43" s="47"/>
      <c r="Q43" s="35"/>
      <c r="R43" s="47"/>
      <c r="S43" s="35"/>
      <c r="T43" s="47"/>
      <c r="U43" s="134">
        <f t="shared" si="11"/>
        <v>0</v>
      </c>
      <c r="V43" s="136"/>
      <c r="W43" s="135" t="str">
        <f t="shared" si="12"/>
        <v>DEBIL</v>
      </c>
      <c r="X43" s="107"/>
      <c r="Y43" s="47" t="str">
        <f t="shared" si="13"/>
        <v>DEBIL</v>
      </c>
      <c r="Z43" s="135" t="b">
        <f t="shared" si="14"/>
        <v>0</v>
      </c>
      <c r="AA43" s="135" t="str">
        <f t="shared" si="3"/>
        <v/>
      </c>
      <c r="AB43" s="135" t="str">
        <f t="shared" si="15"/>
        <v>SÍ</v>
      </c>
      <c r="AC43" s="225" t="e">
        <f t="shared" ref="AC43" si="22">AVERAGE(AA43:AA46)</f>
        <v>#DIV/0!</v>
      </c>
      <c r="AD43" s="225" t="e">
        <f>IF(AC43&gt;=100,"FUERTE",IF(AND(AC43&gt;=50,AC43&lt;=99),"MODERADO","DEBIL"))</f>
        <v>#DIV/0!</v>
      </c>
    </row>
    <row r="44" spans="2:30">
      <c r="B44" s="229"/>
      <c r="C44" s="47"/>
      <c r="D44" s="131"/>
      <c r="E44" s="47"/>
      <c r="F44" s="231"/>
      <c r="G44" s="35"/>
      <c r="H44" s="47"/>
      <c r="I44" s="35"/>
      <c r="J44" s="47"/>
      <c r="K44" s="35"/>
      <c r="L44" s="47"/>
      <c r="M44" s="35"/>
      <c r="N44" s="47"/>
      <c r="O44" s="35"/>
      <c r="P44" s="47"/>
      <c r="Q44" s="35"/>
      <c r="R44" s="47"/>
      <c r="S44" s="35"/>
      <c r="T44" s="47"/>
      <c r="U44" s="134">
        <f t="shared" si="11"/>
        <v>0</v>
      </c>
      <c r="V44" s="136"/>
      <c r="W44" s="135" t="str">
        <f t="shared" si="12"/>
        <v>DEBIL</v>
      </c>
      <c r="X44" s="107"/>
      <c r="Y44" s="47" t="str">
        <f t="shared" si="13"/>
        <v>DEBIL</v>
      </c>
      <c r="Z44" s="135" t="b">
        <f t="shared" si="14"/>
        <v>0</v>
      </c>
      <c r="AA44" s="135" t="str">
        <f t="shared" si="3"/>
        <v/>
      </c>
      <c r="AB44" s="135" t="str">
        <f t="shared" si="15"/>
        <v>SÍ</v>
      </c>
      <c r="AC44" s="226"/>
      <c r="AD44" s="226"/>
    </row>
    <row r="45" spans="2:30">
      <c r="B45" s="229"/>
      <c r="C45" s="47"/>
      <c r="D45" s="131"/>
      <c r="E45" s="47"/>
      <c r="F45" s="231"/>
      <c r="G45" s="35"/>
      <c r="H45" s="47"/>
      <c r="I45" s="35"/>
      <c r="J45" s="47"/>
      <c r="K45" s="35"/>
      <c r="L45" s="47"/>
      <c r="M45" s="35"/>
      <c r="N45" s="47"/>
      <c r="O45" s="35"/>
      <c r="P45" s="47"/>
      <c r="Q45" s="35"/>
      <c r="R45" s="47"/>
      <c r="S45" s="35"/>
      <c r="T45" s="47"/>
      <c r="U45" s="134">
        <f t="shared" si="11"/>
        <v>0</v>
      </c>
      <c r="V45" s="136"/>
      <c r="W45" s="135" t="str">
        <f t="shared" si="12"/>
        <v>DEBIL</v>
      </c>
      <c r="X45" s="107"/>
      <c r="Y45" s="47" t="str">
        <f t="shared" si="13"/>
        <v>DEBIL</v>
      </c>
      <c r="Z45" s="135" t="b">
        <f t="shared" si="14"/>
        <v>0</v>
      </c>
      <c r="AA45" s="135" t="str">
        <f t="shared" si="3"/>
        <v/>
      </c>
      <c r="AB45" s="135" t="str">
        <f t="shared" si="15"/>
        <v>SÍ</v>
      </c>
      <c r="AC45" s="226"/>
      <c r="AD45" s="226"/>
    </row>
    <row r="46" spans="2:30">
      <c r="B46" s="229"/>
      <c r="C46" s="47"/>
      <c r="D46" s="131"/>
      <c r="E46" s="47"/>
      <c r="F46" s="231"/>
      <c r="G46" s="35"/>
      <c r="H46" s="47"/>
      <c r="I46" s="35"/>
      <c r="J46" s="47"/>
      <c r="K46" s="35"/>
      <c r="L46" s="47"/>
      <c r="M46" s="35"/>
      <c r="N46" s="47"/>
      <c r="O46" s="35"/>
      <c r="P46" s="47"/>
      <c r="Q46" s="35"/>
      <c r="R46" s="47"/>
      <c r="S46" s="35"/>
      <c r="T46" s="47"/>
      <c r="U46" s="134">
        <f t="shared" si="11"/>
        <v>0</v>
      </c>
      <c r="V46" s="136"/>
      <c r="W46" s="135" t="str">
        <f t="shared" si="12"/>
        <v>DEBIL</v>
      </c>
      <c r="X46" s="107"/>
      <c r="Y46" s="47" t="str">
        <f t="shared" si="13"/>
        <v>DEBIL</v>
      </c>
      <c r="Z46" s="135" t="b">
        <f t="shared" si="14"/>
        <v>0</v>
      </c>
      <c r="AA46" s="135" t="str">
        <f t="shared" si="3"/>
        <v/>
      </c>
      <c r="AB46" s="135" t="str">
        <f t="shared" si="15"/>
        <v>SÍ</v>
      </c>
      <c r="AC46" s="226"/>
      <c r="AD46" s="226"/>
    </row>
    <row r="47" spans="2:30">
      <c r="B47" s="228">
        <f>'2.IDENTIFICACIÓN'!F13</f>
        <v>0</v>
      </c>
      <c r="C47" s="47"/>
      <c r="D47" s="131"/>
      <c r="E47" s="47"/>
      <c r="F47" s="231"/>
      <c r="G47" s="35"/>
      <c r="H47" s="47"/>
      <c r="I47" s="35"/>
      <c r="J47" s="47"/>
      <c r="K47" s="35"/>
      <c r="L47" s="47"/>
      <c r="M47" s="35"/>
      <c r="N47" s="47"/>
      <c r="O47" s="35"/>
      <c r="P47" s="47"/>
      <c r="Q47" s="35"/>
      <c r="R47" s="47"/>
      <c r="S47" s="35"/>
      <c r="T47" s="47"/>
      <c r="U47" s="134">
        <f t="shared" si="11"/>
        <v>0</v>
      </c>
      <c r="V47" s="136"/>
      <c r="W47" s="135" t="str">
        <f t="shared" si="12"/>
        <v>DEBIL</v>
      </c>
      <c r="X47" s="107"/>
      <c r="Y47" s="47" t="str">
        <f t="shared" si="13"/>
        <v>DEBIL</v>
      </c>
      <c r="Z47" s="135" t="b">
        <f t="shared" si="14"/>
        <v>0</v>
      </c>
      <c r="AA47" s="135" t="str">
        <f t="shared" si="3"/>
        <v/>
      </c>
      <c r="AB47" s="135" t="str">
        <f t="shared" si="15"/>
        <v>SÍ</v>
      </c>
      <c r="AC47" s="225" t="e">
        <f t="shared" ref="AC47" si="23">AVERAGE(AA47:AA50)</f>
        <v>#DIV/0!</v>
      </c>
      <c r="AD47" s="225" t="e">
        <f>IF(AC47&gt;=100,"FUERTE",IF(AND(AC47&gt;=50,AC47&lt;=99),"MODERADO","DEBIL"))</f>
        <v>#DIV/0!</v>
      </c>
    </row>
    <row r="48" spans="2:30">
      <c r="B48" s="229"/>
      <c r="C48" s="47"/>
      <c r="D48" s="131"/>
      <c r="E48" s="47"/>
      <c r="F48" s="231"/>
      <c r="G48" s="35"/>
      <c r="H48" s="47"/>
      <c r="I48" s="35"/>
      <c r="J48" s="47"/>
      <c r="K48" s="35"/>
      <c r="L48" s="47"/>
      <c r="M48" s="35"/>
      <c r="N48" s="47"/>
      <c r="O48" s="35"/>
      <c r="P48" s="47"/>
      <c r="Q48" s="35"/>
      <c r="R48" s="47"/>
      <c r="S48" s="35"/>
      <c r="T48" s="47"/>
      <c r="U48" s="134">
        <f t="shared" si="11"/>
        <v>0</v>
      </c>
      <c r="V48" s="136"/>
      <c r="W48" s="135" t="str">
        <f t="shared" si="12"/>
        <v>DEBIL</v>
      </c>
      <c r="X48" s="107"/>
      <c r="Y48" s="47" t="str">
        <f t="shared" si="13"/>
        <v>DEBIL</v>
      </c>
      <c r="Z48" s="135" t="b">
        <f t="shared" si="14"/>
        <v>0</v>
      </c>
      <c r="AA48" s="135" t="str">
        <f t="shared" si="3"/>
        <v/>
      </c>
      <c r="AB48" s="135" t="str">
        <f t="shared" si="15"/>
        <v>SÍ</v>
      </c>
      <c r="AC48" s="226"/>
      <c r="AD48" s="226"/>
    </row>
    <row r="49" spans="2:30">
      <c r="B49" s="229"/>
      <c r="C49" s="47"/>
      <c r="D49" s="131"/>
      <c r="E49" s="47"/>
      <c r="F49" s="231"/>
      <c r="G49" s="35"/>
      <c r="H49" s="47"/>
      <c r="I49" s="35"/>
      <c r="J49" s="47"/>
      <c r="K49" s="35"/>
      <c r="L49" s="47"/>
      <c r="M49" s="35"/>
      <c r="N49" s="47"/>
      <c r="O49" s="35"/>
      <c r="P49" s="47"/>
      <c r="Q49" s="35"/>
      <c r="R49" s="47"/>
      <c r="S49" s="35"/>
      <c r="T49" s="47"/>
      <c r="U49" s="134">
        <f t="shared" si="11"/>
        <v>0</v>
      </c>
      <c r="V49" s="136"/>
      <c r="W49" s="135" t="str">
        <f t="shared" si="12"/>
        <v>DEBIL</v>
      </c>
      <c r="X49" s="107"/>
      <c r="Y49" s="47" t="str">
        <f t="shared" si="13"/>
        <v>DEBIL</v>
      </c>
      <c r="Z49" s="135" t="b">
        <f t="shared" si="14"/>
        <v>0</v>
      </c>
      <c r="AA49" s="135" t="str">
        <f t="shared" si="3"/>
        <v/>
      </c>
      <c r="AB49" s="135" t="str">
        <f t="shared" si="15"/>
        <v>SÍ</v>
      </c>
      <c r="AC49" s="226"/>
      <c r="AD49" s="226"/>
    </row>
    <row r="50" spans="2:30">
      <c r="B50" s="229"/>
      <c r="C50" s="47"/>
      <c r="D50" s="131"/>
      <c r="E50" s="47"/>
      <c r="F50" s="231"/>
      <c r="G50" s="35"/>
      <c r="H50" s="47"/>
      <c r="I50" s="35"/>
      <c r="J50" s="47"/>
      <c r="K50" s="35"/>
      <c r="L50" s="47"/>
      <c r="M50" s="35"/>
      <c r="N50" s="47"/>
      <c r="O50" s="35"/>
      <c r="P50" s="47"/>
      <c r="Q50" s="35"/>
      <c r="R50" s="47"/>
      <c r="S50" s="35"/>
      <c r="T50" s="47"/>
      <c r="U50" s="134">
        <f t="shared" si="11"/>
        <v>0</v>
      </c>
      <c r="V50" s="136"/>
      <c r="W50" s="135" t="str">
        <f t="shared" si="12"/>
        <v>DEBIL</v>
      </c>
      <c r="X50" s="107"/>
      <c r="Y50" s="47" t="str">
        <f t="shared" si="13"/>
        <v>DEBIL</v>
      </c>
      <c r="Z50" s="135" t="b">
        <f t="shared" si="14"/>
        <v>0</v>
      </c>
      <c r="AA50" s="135" t="str">
        <f t="shared" si="3"/>
        <v/>
      </c>
      <c r="AB50" s="135" t="str">
        <f t="shared" si="15"/>
        <v>SÍ</v>
      </c>
      <c r="AC50" s="226"/>
      <c r="AD50" s="226"/>
    </row>
    <row r="51" spans="2:30">
      <c r="B51" s="228">
        <f>'2.IDENTIFICACIÓN'!F14</f>
        <v>0</v>
      </c>
      <c r="C51" s="47"/>
      <c r="D51" s="131"/>
      <c r="E51" s="47"/>
      <c r="F51" s="231"/>
      <c r="G51" s="35"/>
      <c r="H51" s="47"/>
      <c r="I51" s="35"/>
      <c r="J51" s="47"/>
      <c r="K51" s="35"/>
      <c r="L51" s="47"/>
      <c r="M51" s="35"/>
      <c r="N51" s="47"/>
      <c r="O51" s="35"/>
      <c r="P51" s="47"/>
      <c r="Q51" s="35"/>
      <c r="R51" s="47"/>
      <c r="S51" s="35"/>
      <c r="T51" s="47"/>
      <c r="U51" s="134">
        <f t="shared" si="11"/>
        <v>0</v>
      </c>
      <c r="V51" s="136"/>
      <c r="W51" s="135" t="str">
        <f t="shared" si="12"/>
        <v>DEBIL</v>
      </c>
      <c r="X51" s="107"/>
      <c r="Y51" s="47" t="str">
        <f t="shared" si="13"/>
        <v>DEBIL</v>
      </c>
      <c r="Z51" s="135" t="b">
        <f t="shared" si="14"/>
        <v>0</v>
      </c>
      <c r="AA51" s="135" t="str">
        <f t="shared" si="3"/>
        <v/>
      </c>
      <c r="AB51" s="135" t="str">
        <f t="shared" si="15"/>
        <v>SÍ</v>
      </c>
      <c r="AC51" s="225" t="e">
        <f t="shared" ref="AC51" si="24">AVERAGE(AA51:AA54)</f>
        <v>#DIV/0!</v>
      </c>
      <c r="AD51" s="225" t="e">
        <f>IF(AC51&gt;=100,"FUERTE",IF(AND(AC51&gt;=50,AC51&lt;=99),"MODERADO","DEBIL"))</f>
        <v>#DIV/0!</v>
      </c>
    </row>
    <row r="52" spans="2:30">
      <c r="B52" s="229"/>
      <c r="C52" s="47"/>
      <c r="D52" s="131"/>
      <c r="E52" s="47"/>
      <c r="F52" s="231"/>
      <c r="G52" s="35"/>
      <c r="H52" s="47"/>
      <c r="I52" s="35"/>
      <c r="J52" s="47"/>
      <c r="K52" s="35"/>
      <c r="L52" s="47"/>
      <c r="M52" s="35"/>
      <c r="N52" s="47"/>
      <c r="O52" s="35"/>
      <c r="P52" s="47"/>
      <c r="Q52" s="35"/>
      <c r="R52" s="47"/>
      <c r="S52" s="35"/>
      <c r="T52" s="47"/>
      <c r="U52" s="134">
        <f t="shared" si="11"/>
        <v>0</v>
      </c>
      <c r="V52" s="136"/>
      <c r="W52" s="135" t="str">
        <f t="shared" si="12"/>
        <v>DEBIL</v>
      </c>
      <c r="X52" s="107"/>
      <c r="Y52" s="47" t="str">
        <f t="shared" si="13"/>
        <v>DEBIL</v>
      </c>
      <c r="Z52" s="135" t="b">
        <f t="shared" si="14"/>
        <v>0</v>
      </c>
      <c r="AA52" s="135" t="str">
        <f t="shared" si="3"/>
        <v/>
      </c>
      <c r="AB52" s="135" t="str">
        <f t="shared" si="15"/>
        <v>SÍ</v>
      </c>
      <c r="AC52" s="226"/>
      <c r="AD52" s="226"/>
    </row>
    <row r="53" spans="2:30">
      <c r="B53" s="229"/>
      <c r="C53" s="47"/>
      <c r="D53" s="131"/>
      <c r="E53" s="47"/>
      <c r="F53" s="231"/>
      <c r="G53" s="35"/>
      <c r="H53" s="47"/>
      <c r="I53" s="35"/>
      <c r="J53" s="47"/>
      <c r="K53" s="35"/>
      <c r="L53" s="47"/>
      <c r="M53" s="35"/>
      <c r="N53" s="47"/>
      <c r="O53" s="35"/>
      <c r="P53" s="47"/>
      <c r="Q53" s="35"/>
      <c r="R53" s="47"/>
      <c r="S53" s="35"/>
      <c r="T53" s="47"/>
      <c r="U53" s="134">
        <f t="shared" si="11"/>
        <v>0</v>
      </c>
      <c r="V53" s="136"/>
      <c r="W53" s="135" t="str">
        <f t="shared" si="12"/>
        <v>DEBIL</v>
      </c>
      <c r="X53" s="107"/>
      <c r="Y53" s="47" t="str">
        <f t="shared" si="13"/>
        <v>DEBIL</v>
      </c>
      <c r="Z53" s="135" t="b">
        <f t="shared" si="14"/>
        <v>0</v>
      </c>
      <c r="AA53" s="135" t="str">
        <f t="shared" si="3"/>
        <v/>
      </c>
      <c r="AB53" s="135" t="str">
        <f t="shared" si="15"/>
        <v>SÍ</v>
      </c>
      <c r="AC53" s="226"/>
      <c r="AD53" s="226"/>
    </row>
    <row r="54" spans="2:30">
      <c r="B54" s="229"/>
      <c r="C54" s="47"/>
      <c r="D54" s="131"/>
      <c r="E54" s="47"/>
      <c r="F54" s="231"/>
      <c r="G54" s="35"/>
      <c r="H54" s="47"/>
      <c r="I54" s="35"/>
      <c r="J54" s="47"/>
      <c r="K54" s="35"/>
      <c r="L54" s="47"/>
      <c r="M54" s="35"/>
      <c r="N54" s="47"/>
      <c r="O54" s="35"/>
      <c r="P54" s="47"/>
      <c r="Q54" s="35"/>
      <c r="R54" s="47"/>
      <c r="S54" s="35"/>
      <c r="T54" s="47"/>
      <c r="U54" s="134">
        <f t="shared" si="11"/>
        <v>0</v>
      </c>
      <c r="V54" s="136"/>
      <c r="W54" s="135" t="str">
        <f t="shared" si="12"/>
        <v>DEBIL</v>
      </c>
      <c r="X54" s="107"/>
      <c r="Y54" s="47" t="str">
        <f t="shared" si="13"/>
        <v>DEBIL</v>
      </c>
      <c r="Z54" s="135" t="b">
        <f t="shared" si="14"/>
        <v>0</v>
      </c>
      <c r="AA54" s="135" t="str">
        <f t="shared" si="3"/>
        <v/>
      </c>
      <c r="AB54" s="135" t="str">
        <f t="shared" si="15"/>
        <v>SÍ</v>
      </c>
      <c r="AC54" s="226"/>
      <c r="AD54" s="226"/>
    </row>
    <row r="55" spans="2:30">
      <c r="B55" s="228">
        <f>'2.IDENTIFICACIÓN'!F15</f>
        <v>0</v>
      </c>
      <c r="C55" s="47"/>
      <c r="D55" s="131"/>
      <c r="E55" s="47"/>
      <c r="F55" s="231"/>
      <c r="G55" s="35"/>
      <c r="H55" s="47"/>
      <c r="I55" s="35"/>
      <c r="J55" s="47"/>
      <c r="K55" s="35"/>
      <c r="L55" s="47"/>
      <c r="M55" s="35"/>
      <c r="N55" s="47"/>
      <c r="O55" s="35"/>
      <c r="P55" s="47"/>
      <c r="Q55" s="35"/>
      <c r="R55" s="47"/>
      <c r="S55" s="35"/>
      <c r="T55" s="47"/>
      <c r="U55" s="134">
        <f t="shared" si="11"/>
        <v>0</v>
      </c>
      <c r="V55" s="136"/>
      <c r="W55" s="135" t="str">
        <f t="shared" si="12"/>
        <v>DEBIL</v>
      </c>
      <c r="X55" s="107"/>
      <c r="Y55" s="47" t="str">
        <f t="shared" si="13"/>
        <v>DEBIL</v>
      </c>
      <c r="Z55" s="135" t="b">
        <f t="shared" si="14"/>
        <v>0</v>
      </c>
      <c r="AA55" s="135" t="str">
        <f t="shared" si="3"/>
        <v/>
      </c>
      <c r="AB55" s="135" t="str">
        <f t="shared" si="15"/>
        <v>SÍ</v>
      </c>
      <c r="AC55" s="225" t="e">
        <f t="shared" ref="AC55" si="25">AVERAGE(AA55:AA58)</f>
        <v>#DIV/0!</v>
      </c>
      <c r="AD55" s="225" t="e">
        <f>IF(AC55&gt;=100,"FUERTE",IF(AND(AC55&gt;=50,AC55&lt;=99),"MODERADO","DEBIL"))</f>
        <v>#DIV/0!</v>
      </c>
    </row>
    <row r="56" spans="2:30">
      <c r="B56" s="229"/>
      <c r="C56" s="47"/>
      <c r="D56" s="131"/>
      <c r="E56" s="47"/>
      <c r="F56" s="231"/>
      <c r="G56" s="35"/>
      <c r="H56" s="47"/>
      <c r="I56" s="35"/>
      <c r="J56" s="47"/>
      <c r="K56" s="35"/>
      <c r="L56" s="47"/>
      <c r="M56" s="35"/>
      <c r="N56" s="47"/>
      <c r="O56" s="35"/>
      <c r="P56" s="47"/>
      <c r="Q56" s="35"/>
      <c r="R56" s="47"/>
      <c r="S56" s="35"/>
      <c r="T56" s="47"/>
      <c r="U56" s="134">
        <f t="shared" si="11"/>
        <v>0</v>
      </c>
      <c r="V56" s="136"/>
      <c r="W56" s="135" t="str">
        <f t="shared" si="12"/>
        <v>DEBIL</v>
      </c>
      <c r="X56" s="107"/>
      <c r="Y56" s="47" t="str">
        <f t="shared" si="13"/>
        <v>DEBIL</v>
      </c>
      <c r="Z56" s="135" t="b">
        <f t="shared" si="14"/>
        <v>0</v>
      </c>
      <c r="AA56" s="135" t="str">
        <f t="shared" si="3"/>
        <v/>
      </c>
      <c r="AB56" s="135" t="str">
        <f t="shared" si="15"/>
        <v>SÍ</v>
      </c>
      <c r="AC56" s="226"/>
      <c r="AD56" s="226"/>
    </row>
    <row r="57" spans="2:30">
      <c r="B57" s="229"/>
      <c r="C57" s="47"/>
      <c r="D57" s="131"/>
      <c r="E57" s="47"/>
      <c r="F57" s="231"/>
      <c r="G57" s="35"/>
      <c r="H57" s="47"/>
      <c r="I57" s="35"/>
      <c r="J57" s="47"/>
      <c r="K57" s="35"/>
      <c r="L57" s="47"/>
      <c r="M57" s="35"/>
      <c r="N57" s="47"/>
      <c r="O57" s="35"/>
      <c r="P57" s="47"/>
      <c r="Q57" s="35"/>
      <c r="R57" s="47"/>
      <c r="S57" s="35"/>
      <c r="T57" s="47"/>
      <c r="U57" s="134">
        <f t="shared" si="11"/>
        <v>0</v>
      </c>
      <c r="V57" s="136"/>
      <c r="W57" s="135" t="str">
        <f t="shared" si="12"/>
        <v>DEBIL</v>
      </c>
      <c r="X57" s="107"/>
      <c r="Y57" s="47" t="str">
        <f t="shared" si="13"/>
        <v>DEBIL</v>
      </c>
      <c r="Z57" s="135" t="b">
        <f t="shared" si="14"/>
        <v>0</v>
      </c>
      <c r="AA57" s="135" t="str">
        <f t="shared" si="3"/>
        <v/>
      </c>
      <c r="AB57" s="135" t="str">
        <f t="shared" si="15"/>
        <v>SÍ</v>
      </c>
      <c r="AC57" s="226"/>
      <c r="AD57" s="226"/>
    </row>
    <row r="58" spans="2:30">
      <c r="B58" s="229"/>
      <c r="C58" s="47"/>
      <c r="D58" s="131"/>
      <c r="E58" s="47"/>
      <c r="F58" s="231"/>
      <c r="G58" s="35"/>
      <c r="H58" s="47"/>
      <c r="I58" s="35"/>
      <c r="J58" s="47"/>
      <c r="K58" s="35"/>
      <c r="L58" s="47"/>
      <c r="M58" s="35"/>
      <c r="N58" s="47"/>
      <c r="O58" s="35"/>
      <c r="P58" s="47"/>
      <c r="Q58" s="35"/>
      <c r="R58" s="47"/>
      <c r="S58" s="35"/>
      <c r="T58" s="47"/>
      <c r="U58" s="134">
        <f t="shared" si="11"/>
        <v>0</v>
      </c>
      <c r="V58" s="136"/>
      <c r="W58" s="135" t="str">
        <f t="shared" si="12"/>
        <v>DEBIL</v>
      </c>
      <c r="X58" s="107"/>
      <c r="Y58" s="47" t="str">
        <f t="shared" si="13"/>
        <v>DEBIL</v>
      </c>
      <c r="Z58" s="135" t="b">
        <f t="shared" si="14"/>
        <v>0</v>
      </c>
      <c r="AA58" s="135" t="str">
        <f t="shared" si="3"/>
        <v/>
      </c>
      <c r="AB58" s="135" t="str">
        <f t="shared" si="15"/>
        <v>SÍ</v>
      </c>
      <c r="AC58" s="226"/>
      <c r="AD58" s="226"/>
    </row>
    <row r="59" spans="2:30">
      <c r="B59" s="228">
        <f>'2.IDENTIFICACIÓN'!F16</f>
        <v>0</v>
      </c>
      <c r="C59" s="47"/>
      <c r="D59" s="131"/>
      <c r="E59" s="47"/>
      <c r="F59" s="231"/>
      <c r="G59" s="35"/>
      <c r="H59" s="47"/>
      <c r="I59" s="35"/>
      <c r="J59" s="47"/>
      <c r="K59" s="35"/>
      <c r="L59" s="47"/>
      <c r="M59" s="35"/>
      <c r="N59" s="47"/>
      <c r="O59" s="35"/>
      <c r="P59" s="47"/>
      <c r="Q59" s="35"/>
      <c r="R59" s="47"/>
      <c r="S59" s="35"/>
      <c r="T59" s="47"/>
      <c r="U59" s="134">
        <f t="shared" si="11"/>
        <v>0</v>
      </c>
      <c r="V59" s="136"/>
      <c r="W59" s="135" t="str">
        <f t="shared" si="12"/>
        <v>DEBIL</v>
      </c>
      <c r="X59" s="107"/>
      <c r="Y59" s="47" t="str">
        <f t="shared" si="13"/>
        <v>DEBIL</v>
      </c>
      <c r="Z59" s="135" t="b">
        <f t="shared" si="14"/>
        <v>0</v>
      </c>
      <c r="AA59" s="135" t="str">
        <f t="shared" si="3"/>
        <v/>
      </c>
      <c r="AB59" s="135" t="str">
        <f t="shared" si="15"/>
        <v>SÍ</v>
      </c>
      <c r="AC59" s="225" t="e">
        <f t="shared" ref="AC59" si="26">AVERAGE(AA59:AA62)</f>
        <v>#DIV/0!</v>
      </c>
      <c r="AD59" s="225" t="e">
        <f>IF(AC59&gt;=100,"FUERTE",IF(AND(AC59&gt;=50,AC59&lt;=99),"MODERADO","DEBIL"))</f>
        <v>#DIV/0!</v>
      </c>
    </row>
    <row r="60" spans="2:30">
      <c r="B60" s="229"/>
      <c r="C60" s="47"/>
      <c r="D60" s="131"/>
      <c r="E60" s="47"/>
      <c r="F60" s="231"/>
      <c r="G60" s="35"/>
      <c r="H60" s="47"/>
      <c r="I60" s="35"/>
      <c r="J60" s="47"/>
      <c r="K60" s="35"/>
      <c r="L60" s="47"/>
      <c r="M60" s="35"/>
      <c r="N60" s="47"/>
      <c r="O60" s="35"/>
      <c r="P60" s="47"/>
      <c r="Q60" s="35"/>
      <c r="R60" s="47"/>
      <c r="S60" s="35"/>
      <c r="T60" s="47"/>
      <c r="U60" s="134">
        <f t="shared" si="11"/>
        <v>0</v>
      </c>
      <c r="V60" s="136"/>
      <c r="W60" s="135" t="str">
        <f t="shared" si="12"/>
        <v>DEBIL</v>
      </c>
      <c r="X60" s="107"/>
      <c r="Y60" s="47" t="str">
        <f t="shared" si="13"/>
        <v>DEBIL</v>
      </c>
      <c r="Z60" s="135" t="b">
        <f t="shared" si="14"/>
        <v>0</v>
      </c>
      <c r="AA60" s="135" t="str">
        <f t="shared" si="3"/>
        <v/>
      </c>
      <c r="AB60" s="135" t="str">
        <f t="shared" si="15"/>
        <v>SÍ</v>
      </c>
      <c r="AC60" s="226"/>
      <c r="AD60" s="226"/>
    </row>
    <row r="61" spans="2:30">
      <c r="B61" s="229"/>
      <c r="C61" s="47"/>
      <c r="D61" s="131"/>
      <c r="E61" s="47"/>
      <c r="F61" s="231"/>
      <c r="G61" s="35"/>
      <c r="H61" s="47"/>
      <c r="I61" s="35"/>
      <c r="J61" s="47"/>
      <c r="K61" s="35"/>
      <c r="L61" s="47"/>
      <c r="M61" s="35"/>
      <c r="N61" s="47"/>
      <c r="O61" s="35"/>
      <c r="P61" s="47"/>
      <c r="Q61" s="35"/>
      <c r="R61" s="47"/>
      <c r="S61" s="35"/>
      <c r="T61" s="47"/>
      <c r="U61" s="134">
        <f t="shared" si="11"/>
        <v>0</v>
      </c>
      <c r="V61" s="136"/>
      <c r="W61" s="135" t="str">
        <f t="shared" si="12"/>
        <v>DEBIL</v>
      </c>
      <c r="X61" s="107"/>
      <c r="Y61" s="47" t="str">
        <f t="shared" si="13"/>
        <v>DEBIL</v>
      </c>
      <c r="Z61" s="135" t="b">
        <f t="shared" si="14"/>
        <v>0</v>
      </c>
      <c r="AA61" s="135" t="str">
        <f t="shared" si="3"/>
        <v/>
      </c>
      <c r="AB61" s="135" t="str">
        <f t="shared" si="15"/>
        <v>SÍ</v>
      </c>
      <c r="AC61" s="226"/>
      <c r="AD61" s="226"/>
    </row>
    <row r="62" spans="2:30">
      <c r="B62" s="229"/>
      <c r="C62" s="47"/>
      <c r="D62" s="131"/>
      <c r="E62" s="47"/>
      <c r="F62" s="231"/>
      <c r="G62" s="35"/>
      <c r="H62" s="47"/>
      <c r="I62" s="35"/>
      <c r="J62" s="47"/>
      <c r="K62" s="35"/>
      <c r="L62" s="47"/>
      <c r="M62" s="35"/>
      <c r="N62" s="47"/>
      <c r="O62" s="35"/>
      <c r="P62" s="47"/>
      <c r="Q62" s="35"/>
      <c r="R62" s="47"/>
      <c r="S62" s="35"/>
      <c r="T62" s="47"/>
      <c r="U62" s="134">
        <f t="shared" si="11"/>
        <v>0</v>
      </c>
      <c r="V62" s="136"/>
      <c r="W62" s="135" t="str">
        <f t="shared" si="12"/>
        <v>DEBIL</v>
      </c>
      <c r="X62" s="107"/>
      <c r="Y62" s="47" t="str">
        <f t="shared" si="13"/>
        <v>DEBIL</v>
      </c>
      <c r="Z62" s="135" t="b">
        <f t="shared" si="14"/>
        <v>0</v>
      </c>
      <c r="AA62" s="135" t="str">
        <f t="shared" si="3"/>
        <v/>
      </c>
      <c r="AB62" s="135" t="str">
        <f t="shared" si="15"/>
        <v>SÍ</v>
      </c>
      <c r="AC62" s="226"/>
      <c r="AD62" s="226"/>
    </row>
    <row r="63" spans="2:30">
      <c r="B63" s="228">
        <f>'2.IDENTIFICACIÓN'!F17</f>
        <v>0</v>
      </c>
      <c r="C63" s="47"/>
      <c r="D63" s="131"/>
      <c r="E63" s="47"/>
      <c r="F63" s="231"/>
      <c r="G63" s="35"/>
      <c r="H63" s="47"/>
      <c r="I63" s="35"/>
      <c r="J63" s="47"/>
      <c r="K63" s="35"/>
      <c r="L63" s="47"/>
      <c r="M63" s="35"/>
      <c r="N63" s="47"/>
      <c r="O63" s="35"/>
      <c r="P63" s="47"/>
      <c r="Q63" s="35"/>
      <c r="R63" s="47"/>
      <c r="S63" s="35"/>
      <c r="T63" s="47"/>
      <c r="U63" s="134">
        <f t="shared" si="11"/>
        <v>0</v>
      </c>
      <c r="V63" s="136"/>
      <c r="W63" s="135" t="str">
        <f t="shared" si="12"/>
        <v>DEBIL</v>
      </c>
      <c r="X63" s="107"/>
      <c r="Y63" s="47" t="str">
        <f t="shared" si="13"/>
        <v>DEBIL</v>
      </c>
      <c r="Z63" s="135" t="b">
        <f t="shared" si="14"/>
        <v>0</v>
      </c>
      <c r="AA63" s="135" t="str">
        <f t="shared" si="3"/>
        <v/>
      </c>
      <c r="AB63" s="135" t="str">
        <f t="shared" si="15"/>
        <v>SÍ</v>
      </c>
      <c r="AC63" s="225" t="e">
        <f t="shared" ref="AC63" si="27">AVERAGE(AA63:AA66)</f>
        <v>#DIV/0!</v>
      </c>
      <c r="AD63" s="225" t="e">
        <f>IF(AC63&gt;=100,"FUERTE",IF(AND(AC63&gt;=50,AC63&lt;=99),"MODERADO","DEBIL"))</f>
        <v>#DIV/0!</v>
      </c>
    </row>
    <row r="64" spans="2:30">
      <c r="B64" s="229"/>
      <c r="C64" s="47"/>
      <c r="D64" s="131"/>
      <c r="E64" s="47"/>
      <c r="F64" s="231"/>
      <c r="G64" s="35"/>
      <c r="H64" s="47"/>
      <c r="I64" s="35"/>
      <c r="J64" s="47"/>
      <c r="K64" s="35"/>
      <c r="L64" s="47"/>
      <c r="M64" s="35"/>
      <c r="N64" s="47"/>
      <c r="O64" s="35"/>
      <c r="P64" s="47"/>
      <c r="Q64" s="35"/>
      <c r="R64" s="47"/>
      <c r="S64" s="35"/>
      <c r="T64" s="47"/>
      <c r="U64" s="134">
        <f t="shared" si="11"/>
        <v>0</v>
      </c>
      <c r="V64" s="136"/>
      <c r="W64" s="135" t="str">
        <f t="shared" si="12"/>
        <v>DEBIL</v>
      </c>
      <c r="X64" s="107"/>
      <c r="Y64" s="47" t="str">
        <f t="shared" si="13"/>
        <v>DEBIL</v>
      </c>
      <c r="Z64" s="135" t="b">
        <f t="shared" si="14"/>
        <v>0</v>
      </c>
      <c r="AA64" s="135" t="str">
        <f t="shared" si="3"/>
        <v/>
      </c>
      <c r="AB64" s="135" t="str">
        <f t="shared" si="15"/>
        <v>SÍ</v>
      </c>
      <c r="AC64" s="226"/>
      <c r="AD64" s="226"/>
    </row>
    <row r="65" spans="2:30">
      <c r="B65" s="229"/>
      <c r="C65" s="47"/>
      <c r="D65" s="131"/>
      <c r="E65" s="47"/>
      <c r="F65" s="231"/>
      <c r="G65" s="35"/>
      <c r="H65" s="47"/>
      <c r="I65" s="35"/>
      <c r="J65" s="47"/>
      <c r="K65" s="35"/>
      <c r="L65" s="47"/>
      <c r="M65" s="35"/>
      <c r="N65" s="47"/>
      <c r="O65" s="35"/>
      <c r="P65" s="47"/>
      <c r="Q65" s="35"/>
      <c r="R65" s="47"/>
      <c r="S65" s="35"/>
      <c r="T65" s="47"/>
      <c r="U65" s="134">
        <f t="shared" si="11"/>
        <v>0</v>
      </c>
      <c r="V65" s="136"/>
      <c r="W65" s="135" t="str">
        <f t="shared" si="12"/>
        <v>DEBIL</v>
      </c>
      <c r="X65" s="107"/>
      <c r="Y65" s="47" t="str">
        <f t="shared" si="13"/>
        <v>DEBIL</v>
      </c>
      <c r="Z65" s="135" t="b">
        <f t="shared" si="14"/>
        <v>0</v>
      </c>
      <c r="AA65" s="135" t="str">
        <f t="shared" si="3"/>
        <v/>
      </c>
      <c r="AB65" s="135" t="str">
        <f t="shared" si="15"/>
        <v>SÍ</v>
      </c>
      <c r="AC65" s="226"/>
      <c r="AD65" s="226"/>
    </row>
    <row r="66" spans="2:30">
      <c r="B66" s="229"/>
      <c r="C66" s="47"/>
      <c r="D66" s="131"/>
      <c r="E66" s="47"/>
      <c r="F66" s="231"/>
      <c r="G66" s="35"/>
      <c r="H66" s="47"/>
      <c r="I66" s="35"/>
      <c r="J66" s="47"/>
      <c r="K66" s="35"/>
      <c r="L66" s="47"/>
      <c r="M66" s="35"/>
      <c r="N66" s="47"/>
      <c r="O66" s="35"/>
      <c r="P66" s="47"/>
      <c r="Q66" s="35"/>
      <c r="R66" s="47"/>
      <c r="S66" s="35"/>
      <c r="T66" s="47"/>
      <c r="U66" s="134">
        <f t="shared" si="11"/>
        <v>0</v>
      </c>
      <c r="V66" s="136"/>
      <c r="W66" s="135" t="str">
        <f t="shared" si="12"/>
        <v>DEBIL</v>
      </c>
      <c r="X66" s="107"/>
      <c r="Y66" s="47" t="str">
        <f t="shared" si="13"/>
        <v>DEBIL</v>
      </c>
      <c r="Z66" s="135" t="b">
        <f t="shared" si="14"/>
        <v>0</v>
      </c>
      <c r="AA66" s="135" t="str">
        <f t="shared" si="3"/>
        <v/>
      </c>
      <c r="AB66" s="135" t="str">
        <f t="shared" si="15"/>
        <v>SÍ</v>
      </c>
      <c r="AC66" s="226"/>
      <c r="AD66" s="226"/>
    </row>
    <row r="67" spans="2:30">
      <c r="B67" s="228">
        <f>'2.IDENTIFICACIÓN'!F18</f>
        <v>0</v>
      </c>
      <c r="C67" s="47"/>
      <c r="D67" s="131"/>
      <c r="E67" s="47"/>
      <c r="F67" s="231"/>
      <c r="G67" s="35"/>
      <c r="H67" s="47"/>
      <c r="I67" s="35"/>
      <c r="J67" s="47"/>
      <c r="K67" s="35"/>
      <c r="L67" s="47"/>
      <c r="M67" s="35"/>
      <c r="N67" s="47"/>
      <c r="O67" s="35"/>
      <c r="P67" s="47"/>
      <c r="Q67" s="35"/>
      <c r="R67" s="47"/>
      <c r="S67" s="35"/>
      <c r="T67" s="47"/>
      <c r="U67" s="134">
        <f t="shared" si="11"/>
        <v>0</v>
      </c>
      <c r="V67" s="136"/>
      <c r="W67" s="135" t="str">
        <f t="shared" si="12"/>
        <v>DEBIL</v>
      </c>
      <c r="X67" s="107"/>
      <c r="Y67" s="47" t="str">
        <f t="shared" si="13"/>
        <v>DEBIL</v>
      </c>
      <c r="Z67" s="135" t="b">
        <f t="shared" si="14"/>
        <v>0</v>
      </c>
      <c r="AA67" s="135" t="str">
        <f t="shared" si="3"/>
        <v/>
      </c>
      <c r="AB67" s="135" t="str">
        <f t="shared" si="15"/>
        <v>SÍ</v>
      </c>
      <c r="AC67" s="225" t="e">
        <f t="shared" ref="AC67" si="28">AVERAGE(AA67:AA70)</f>
        <v>#DIV/0!</v>
      </c>
      <c r="AD67" s="225" t="e">
        <f>IF(AC67&gt;=100,"FUERTE",IF(AND(AC67&gt;=50,AC67&lt;=99),"MODERADO","DEBIL"))</f>
        <v>#DIV/0!</v>
      </c>
    </row>
    <row r="68" spans="2:30">
      <c r="B68" s="229"/>
      <c r="C68" s="47"/>
      <c r="D68" s="131"/>
      <c r="E68" s="47"/>
      <c r="F68" s="231"/>
      <c r="G68" s="35"/>
      <c r="H68" s="47"/>
      <c r="I68" s="35"/>
      <c r="J68" s="47"/>
      <c r="K68" s="35"/>
      <c r="L68" s="47"/>
      <c r="M68" s="35"/>
      <c r="N68" s="47"/>
      <c r="O68" s="35"/>
      <c r="P68" s="47"/>
      <c r="Q68" s="35"/>
      <c r="R68" s="47"/>
      <c r="S68" s="35"/>
      <c r="T68" s="47"/>
      <c r="U68" s="134">
        <f t="shared" si="11"/>
        <v>0</v>
      </c>
      <c r="V68" s="136"/>
      <c r="W68" s="135" t="str">
        <f t="shared" si="12"/>
        <v>DEBIL</v>
      </c>
      <c r="X68" s="107"/>
      <c r="Y68" s="47" t="str">
        <f t="shared" si="13"/>
        <v>DEBIL</v>
      </c>
      <c r="Z68" s="135" t="b">
        <f t="shared" si="14"/>
        <v>0</v>
      </c>
      <c r="AA68" s="135" t="str">
        <f t="shared" si="3"/>
        <v/>
      </c>
      <c r="AB68" s="135" t="str">
        <f t="shared" si="15"/>
        <v>SÍ</v>
      </c>
      <c r="AC68" s="226"/>
      <c r="AD68" s="226"/>
    </row>
    <row r="69" spans="2:30">
      <c r="B69" s="229"/>
      <c r="C69" s="47"/>
      <c r="D69" s="131"/>
      <c r="E69" s="47"/>
      <c r="F69" s="231"/>
      <c r="G69" s="35"/>
      <c r="H69" s="47"/>
      <c r="I69" s="35"/>
      <c r="J69" s="47"/>
      <c r="K69" s="35"/>
      <c r="L69" s="47"/>
      <c r="M69" s="35"/>
      <c r="N69" s="47"/>
      <c r="O69" s="35"/>
      <c r="P69" s="47"/>
      <c r="Q69" s="35"/>
      <c r="R69" s="47"/>
      <c r="S69" s="35"/>
      <c r="T69" s="47"/>
      <c r="U69" s="134">
        <f t="shared" si="11"/>
        <v>0</v>
      </c>
      <c r="V69" s="136"/>
      <c r="W69" s="135" t="str">
        <f t="shared" si="12"/>
        <v>DEBIL</v>
      </c>
      <c r="X69" s="107"/>
      <c r="Y69" s="47" t="str">
        <f t="shared" si="13"/>
        <v>DEBIL</v>
      </c>
      <c r="Z69" s="135" t="b">
        <f t="shared" si="14"/>
        <v>0</v>
      </c>
      <c r="AA69" s="135" t="str">
        <f t="shared" si="3"/>
        <v/>
      </c>
      <c r="AB69" s="135" t="str">
        <f t="shared" si="15"/>
        <v>SÍ</v>
      </c>
      <c r="AC69" s="226"/>
      <c r="AD69" s="226"/>
    </row>
    <row r="70" spans="2:30">
      <c r="B70" s="229"/>
      <c r="C70" s="47"/>
      <c r="D70" s="131"/>
      <c r="E70" s="47"/>
      <c r="F70" s="231"/>
      <c r="G70" s="35"/>
      <c r="H70" s="47"/>
      <c r="I70" s="35"/>
      <c r="J70" s="47"/>
      <c r="K70" s="35"/>
      <c r="L70" s="47"/>
      <c r="M70" s="35"/>
      <c r="N70" s="47"/>
      <c r="O70" s="35"/>
      <c r="P70" s="47"/>
      <c r="Q70" s="35"/>
      <c r="R70" s="47"/>
      <c r="S70" s="35"/>
      <c r="T70" s="47"/>
      <c r="U70" s="134">
        <f t="shared" si="11"/>
        <v>0</v>
      </c>
      <c r="V70" s="136"/>
      <c r="W70" s="135" t="str">
        <f t="shared" si="12"/>
        <v>DEBIL</v>
      </c>
      <c r="X70" s="107"/>
      <c r="Y70" s="47" t="str">
        <f t="shared" si="13"/>
        <v>DEBIL</v>
      </c>
      <c r="Z70" s="135" t="b">
        <f t="shared" si="14"/>
        <v>0</v>
      </c>
      <c r="AA70" s="135" t="str">
        <f t="shared" si="3"/>
        <v/>
      </c>
      <c r="AB70" s="135" t="str">
        <f t="shared" si="15"/>
        <v>SÍ</v>
      </c>
      <c r="AC70" s="226"/>
      <c r="AD70" s="226"/>
    </row>
    <row r="71" spans="2:30">
      <c r="B71" s="228">
        <f>'2.IDENTIFICACIÓN'!F19</f>
        <v>0</v>
      </c>
      <c r="C71" s="47"/>
      <c r="D71" s="131"/>
      <c r="E71" s="47"/>
      <c r="F71" s="231"/>
      <c r="G71" s="35"/>
      <c r="H71" s="47"/>
      <c r="I71" s="35"/>
      <c r="J71" s="47"/>
      <c r="K71" s="35"/>
      <c r="L71" s="47"/>
      <c r="M71" s="35"/>
      <c r="N71" s="47"/>
      <c r="O71" s="35"/>
      <c r="P71" s="47"/>
      <c r="Q71" s="35"/>
      <c r="R71" s="47"/>
      <c r="S71" s="35"/>
      <c r="T71" s="47"/>
      <c r="U71" s="134">
        <f t="shared" si="11"/>
        <v>0</v>
      </c>
      <c r="V71" s="136"/>
      <c r="W71" s="135" t="str">
        <f t="shared" si="12"/>
        <v>DEBIL</v>
      </c>
      <c r="X71" s="107"/>
      <c r="Y71" s="47" t="str">
        <f t="shared" si="13"/>
        <v>DEBIL</v>
      </c>
      <c r="Z71" s="135" t="b">
        <f t="shared" si="14"/>
        <v>0</v>
      </c>
      <c r="AA71" s="135" t="str">
        <f t="shared" si="3"/>
        <v/>
      </c>
      <c r="AB71" s="135" t="str">
        <f t="shared" si="15"/>
        <v>SÍ</v>
      </c>
      <c r="AC71" s="225" t="e">
        <f t="shared" ref="AC71" si="29">AVERAGE(AA71:AA74)</f>
        <v>#DIV/0!</v>
      </c>
      <c r="AD71" s="225" t="e">
        <f>IF(AC71&gt;=100,"FUERTE",IF(AND(AC71&gt;=50,AC71&lt;=99),"MODERADO","DEBIL"))</f>
        <v>#DIV/0!</v>
      </c>
    </row>
    <row r="72" spans="2:30">
      <c r="B72" s="229"/>
      <c r="C72" s="47"/>
      <c r="D72" s="131"/>
      <c r="E72" s="47"/>
      <c r="F72" s="231"/>
      <c r="G72" s="35"/>
      <c r="H72" s="47"/>
      <c r="I72" s="35"/>
      <c r="J72" s="47"/>
      <c r="K72" s="35"/>
      <c r="L72" s="47"/>
      <c r="M72" s="35"/>
      <c r="N72" s="47"/>
      <c r="O72" s="35"/>
      <c r="P72" s="47"/>
      <c r="Q72" s="35"/>
      <c r="R72" s="47"/>
      <c r="S72" s="35"/>
      <c r="T72" s="47"/>
      <c r="U72" s="134">
        <f t="shared" si="11"/>
        <v>0</v>
      </c>
      <c r="V72" s="136"/>
      <c r="W72" s="135" t="str">
        <f t="shared" si="12"/>
        <v>DEBIL</v>
      </c>
      <c r="X72" s="107"/>
      <c r="Y72" s="47" t="str">
        <f t="shared" si="13"/>
        <v>DEBIL</v>
      </c>
      <c r="Z72" s="135" t="b">
        <f t="shared" si="14"/>
        <v>0</v>
      </c>
      <c r="AA72" s="135" t="str">
        <f t="shared" si="3"/>
        <v/>
      </c>
      <c r="AB72" s="135" t="str">
        <f t="shared" si="15"/>
        <v>SÍ</v>
      </c>
      <c r="AC72" s="226"/>
      <c r="AD72" s="226"/>
    </row>
    <row r="73" spans="2:30">
      <c r="B73" s="229"/>
      <c r="C73" s="47"/>
      <c r="D73" s="131"/>
      <c r="E73" s="47"/>
      <c r="F73" s="231"/>
      <c r="G73" s="35"/>
      <c r="H73" s="47"/>
      <c r="I73" s="35"/>
      <c r="J73" s="47"/>
      <c r="K73" s="35"/>
      <c r="L73" s="47"/>
      <c r="M73" s="35"/>
      <c r="N73" s="47"/>
      <c r="O73" s="35"/>
      <c r="P73" s="47"/>
      <c r="Q73" s="35"/>
      <c r="R73" s="47"/>
      <c r="S73" s="35"/>
      <c r="T73" s="47"/>
      <c r="U73" s="134">
        <f t="shared" si="11"/>
        <v>0</v>
      </c>
      <c r="V73" s="136"/>
      <c r="W73" s="135" t="str">
        <f t="shared" si="12"/>
        <v>DEBIL</v>
      </c>
      <c r="X73" s="107"/>
      <c r="Y73" s="47" t="str">
        <f t="shared" si="13"/>
        <v>DEBIL</v>
      </c>
      <c r="Z73" s="135" t="b">
        <f t="shared" si="14"/>
        <v>0</v>
      </c>
      <c r="AA73" s="135" t="str">
        <f t="shared" si="3"/>
        <v/>
      </c>
      <c r="AB73" s="135" t="str">
        <f t="shared" si="15"/>
        <v>SÍ</v>
      </c>
      <c r="AC73" s="226"/>
      <c r="AD73" s="226"/>
    </row>
    <row r="74" spans="2:30">
      <c r="B74" s="229"/>
      <c r="C74" s="47"/>
      <c r="D74" s="131"/>
      <c r="E74" s="47"/>
      <c r="F74" s="231"/>
      <c r="G74" s="35"/>
      <c r="H74" s="47"/>
      <c r="I74" s="35"/>
      <c r="J74" s="47"/>
      <c r="K74" s="35"/>
      <c r="L74" s="47"/>
      <c r="M74" s="35"/>
      <c r="N74" s="47"/>
      <c r="O74" s="35"/>
      <c r="P74" s="47"/>
      <c r="Q74" s="35"/>
      <c r="R74" s="47"/>
      <c r="S74" s="35"/>
      <c r="T74" s="47"/>
      <c r="U74" s="134">
        <f t="shared" si="11"/>
        <v>0</v>
      </c>
      <c r="V74" s="136"/>
      <c r="W74" s="135" t="str">
        <f t="shared" si="12"/>
        <v>DEBIL</v>
      </c>
      <c r="X74" s="107"/>
      <c r="Y74" s="47" t="str">
        <f t="shared" si="13"/>
        <v>DEBIL</v>
      </c>
      <c r="Z74" s="135" t="b">
        <f t="shared" si="14"/>
        <v>0</v>
      </c>
      <c r="AA74" s="135" t="str">
        <f t="shared" si="3"/>
        <v/>
      </c>
      <c r="AB74" s="135" t="str">
        <f t="shared" si="15"/>
        <v>SÍ</v>
      </c>
      <c r="AC74" s="226"/>
      <c r="AD74" s="226"/>
    </row>
    <row r="75" spans="2:30">
      <c r="B75" s="228">
        <f>'2.IDENTIFICACIÓN'!F20</f>
        <v>0</v>
      </c>
      <c r="C75" s="47"/>
      <c r="D75" s="131"/>
      <c r="E75" s="47"/>
      <c r="F75" s="231"/>
      <c r="G75" s="35"/>
      <c r="H75" s="47"/>
      <c r="I75" s="35"/>
      <c r="J75" s="47"/>
      <c r="K75" s="35"/>
      <c r="L75" s="47"/>
      <c r="M75" s="35"/>
      <c r="N75" s="47"/>
      <c r="O75" s="35"/>
      <c r="P75" s="47"/>
      <c r="Q75" s="35"/>
      <c r="R75" s="47"/>
      <c r="S75" s="35"/>
      <c r="T75" s="47"/>
      <c r="U75" s="134">
        <f t="shared" si="11"/>
        <v>0</v>
      </c>
      <c r="V75" s="136"/>
      <c r="W75" s="135" t="str">
        <f t="shared" si="12"/>
        <v>DEBIL</v>
      </c>
      <c r="X75" s="107"/>
      <c r="Y75" s="47" t="str">
        <f t="shared" si="13"/>
        <v>DEBIL</v>
      </c>
      <c r="Z75" s="135" t="b">
        <f t="shared" si="14"/>
        <v>0</v>
      </c>
      <c r="AA75" s="135" t="str">
        <f t="shared" si="3"/>
        <v/>
      </c>
      <c r="AB75" s="135" t="str">
        <f t="shared" si="15"/>
        <v>SÍ</v>
      </c>
      <c r="AC75" s="225" t="e">
        <f t="shared" ref="AC75" si="30">AVERAGE(AA75:AA78)</f>
        <v>#DIV/0!</v>
      </c>
      <c r="AD75" s="225" t="e">
        <f>IF(AC75&gt;=100,"FUERTE",IF(AND(AC75&gt;=50,AC75&lt;=99),"MODERADO","DEBIL"))</f>
        <v>#DIV/0!</v>
      </c>
    </row>
    <row r="76" spans="2:30">
      <c r="B76" s="229"/>
      <c r="C76" s="47"/>
      <c r="D76" s="131"/>
      <c r="E76" s="47"/>
      <c r="F76" s="231"/>
      <c r="G76" s="35"/>
      <c r="H76" s="47"/>
      <c r="I76" s="35"/>
      <c r="J76" s="47"/>
      <c r="K76" s="35"/>
      <c r="L76" s="47"/>
      <c r="M76" s="35"/>
      <c r="N76" s="47"/>
      <c r="O76" s="35"/>
      <c r="P76" s="47"/>
      <c r="Q76" s="35"/>
      <c r="R76" s="47"/>
      <c r="S76" s="35"/>
      <c r="T76" s="47"/>
      <c r="U76" s="134">
        <f t="shared" si="11"/>
        <v>0</v>
      </c>
      <c r="V76" s="136"/>
      <c r="W76" s="135" t="str">
        <f t="shared" si="12"/>
        <v>DEBIL</v>
      </c>
      <c r="X76" s="107"/>
      <c r="Y76" s="47" t="str">
        <f t="shared" si="13"/>
        <v>DEBIL</v>
      </c>
      <c r="Z76" s="135" t="b">
        <f t="shared" si="14"/>
        <v>0</v>
      </c>
      <c r="AA76" s="135" t="str">
        <f t="shared" ref="AA76:AA106" si="31">IF(Z76="FUERTE",100,IF(Z76="MODERADO",50,IF(Z76="DEBIL",0,"")))</f>
        <v/>
      </c>
      <c r="AB76" s="135" t="str">
        <f t="shared" si="15"/>
        <v>SÍ</v>
      </c>
      <c r="AC76" s="226"/>
      <c r="AD76" s="226"/>
    </row>
    <row r="77" spans="2:30">
      <c r="B77" s="229"/>
      <c r="C77" s="47"/>
      <c r="D77" s="131"/>
      <c r="E77" s="47"/>
      <c r="F77" s="231"/>
      <c r="G77" s="35"/>
      <c r="H77" s="47"/>
      <c r="I77" s="35"/>
      <c r="J77" s="47"/>
      <c r="K77" s="35"/>
      <c r="L77" s="47"/>
      <c r="M77" s="35"/>
      <c r="N77" s="47"/>
      <c r="O77" s="35"/>
      <c r="P77" s="47"/>
      <c r="Q77" s="35"/>
      <c r="R77" s="47"/>
      <c r="S77" s="35"/>
      <c r="T77" s="47"/>
      <c r="U77" s="134">
        <f t="shared" si="11"/>
        <v>0</v>
      </c>
      <c r="V77" s="136"/>
      <c r="W77" s="135" t="str">
        <f t="shared" si="12"/>
        <v>DEBIL</v>
      </c>
      <c r="X77" s="107"/>
      <c r="Y77" s="47" t="str">
        <f t="shared" si="13"/>
        <v>DEBIL</v>
      </c>
      <c r="Z77" s="135" t="b">
        <f t="shared" si="14"/>
        <v>0</v>
      </c>
      <c r="AA77" s="135" t="str">
        <f t="shared" si="31"/>
        <v/>
      </c>
      <c r="AB77" s="135" t="str">
        <f t="shared" si="15"/>
        <v>SÍ</v>
      </c>
      <c r="AC77" s="226"/>
      <c r="AD77" s="226"/>
    </row>
    <row r="78" spans="2:30">
      <c r="B78" s="229"/>
      <c r="C78" s="47"/>
      <c r="D78" s="131"/>
      <c r="E78" s="47"/>
      <c r="F78" s="231"/>
      <c r="G78" s="35"/>
      <c r="H78" s="47"/>
      <c r="I78" s="35"/>
      <c r="J78" s="47"/>
      <c r="K78" s="35"/>
      <c r="L78" s="47"/>
      <c r="M78" s="35"/>
      <c r="N78" s="47"/>
      <c r="O78" s="35"/>
      <c r="P78" s="47"/>
      <c r="Q78" s="35"/>
      <c r="R78" s="47"/>
      <c r="S78" s="35"/>
      <c r="T78" s="47"/>
      <c r="U78" s="134">
        <f t="shared" si="11"/>
        <v>0</v>
      </c>
      <c r="V78" s="136"/>
      <c r="W78" s="135" t="str">
        <f t="shared" si="12"/>
        <v>DEBIL</v>
      </c>
      <c r="X78" s="107"/>
      <c r="Y78" s="47" t="str">
        <f t="shared" si="13"/>
        <v>DEBIL</v>
      </c>
      <c r="Z78" s="135" t="b">
        <f t="shared" si="14"/>
        <v>0</v>
      </c>
      <c r="AA78" s="135" t="str">
        <f t="shared" si="31"/>
        <v/>
      </c>
      <c r="AB78" s="135" t="str">
        <f t="shared" si="15"/>
        <v>SÍ</v>
      </c>
      <c r="AC78" s="226"/>
      <c r="AD78" s="226"/>
    </row>
    <row r="79" spans="2:30">
      <c r="B79" s="228">
        <f>'2.IDENTIFICACIÓN'!F21</f>
        <v>0</v>
      </c>
      <c r="C79" s="47"/>
      <c r="D79" s="131"/>
      <c r="E79" s="47"/>
      <c r="F79" s="231"/>
      <c r="G79" s="35"/>
      <c r="H79" s="47"/>
      <c r="I79" s="35"/>
      <c r="J79" s="47"/>
      <c r="K79" s="35"/>
      <c r="L79" s="47"/>
      <c r="M79" s="35"/>
      <c r="N79" s="47"/>
      <c r="O79" s="35"/>
      <c r="P79" s="47"/>
      <c r="Q79" s="35"/>
      <c r="R79" s="47"/>
      <c r="S79" s="35"/>
      <c r="T79" s="47"/>
      <c r="U79" s="134">
        <f t="shared" si="11"/>
        <v>0</v>
      </c>
      <c r="V79" s="136"/>
      <c r="W79" s="135" t="str">
        <f t="shared" si="12"/>
        <v>DEBIL</v>
      </c>
      <c r="X79" s="107"/>
      <c r="Y79" s="47" t="str">
        <f t="shared" si="13"/>
        <v>DEBIL</v>
      </c>
      <c r="Z79" s="135" t="b">
        <f t="shared" si="14"/>
        <v>0</v>
      </c>
      <c r="AA79" s="135" t="str">
        <f t="shared" si="31"/>
        <v/>
      </c>
      <c r="AB79" s="135" t="str">
        <f t="shared" si="15"/>
        <v>SÍ</v>
      </c>
      <c r="AC79" s="225" t="e">
        <f t="shared" ref="AC79" si="32">AVERAGE(AA79:AA82)</f>
        <v>#DIV/0!</v>
      </c>
      <c r="AD79" s="225" t="e">
        <f>IF(AC79&gt;=100,"FUERTE",IF(AND(AC79&gt;=50,AC79&lt;=99),"MODERADO","DEBIL"))</f>
        <v>#DIV/0!</v>
      </c>
    </row>
    <row r="80" spans="2:30">
      <c r="B80" s="229"/>
      <c r="C80" s="47"/>
      <c r="D80" s="131"/>
      <c r="E80" s="47"/>
      <c r="F80" s="231"/>
      <c r="G80" s="35"/>
      <c r="H80" s="47"/>
      <c r="I80" s="35"/>
      <c r="J80" s="47"/>
      <c r="K80" s="35"/>
      <c r="L80" s="47"/>
      <c r="M80" s="35"/>
      <c r="N80" s="47"/>
      <c r="O80" s="35"/>
      <c r="P80" s="47"/>
      <c r="Q80" s="35"/>
      <c r="R80" s="47"/>
      <c r="S80" s="35"/>
      <c r="T80" s="47"/>
      <c r="U80" s="134">
        <f t="shared" si="11"/>
        <v>0</v>
      </c>
      <c r="V80" s="136"/>
      <c r="W80" s="135" t="str">
        <f t="shared" si="12"/>
        <v>DEBIL</v>
      </c>
      <c r="X80" s="107"/>
      <c r="Y80" s="47" t="str">
        <f t="shared" si="13"/>
        <v>DEBIL</v>
      </c>
      <c r="Z80" s="135" t="b">
        <f t="shared" si="14"/>
        <v>0</v>
      </c>
      <c r="AA80" s="135" t="str">
        <f t="shared" si="31"/>
        <v/>
      </c>
      <c r="AB80" s="135" t="str">
        <f t="shared" si="15"/>
        <v>SÍ</v>
      </c>
      <c r="AC80" s="226"/>
      <c r="AD80" s="226"/>
    </row>
    <row r="81" spans="2:30">
      <c r="B81" s="229"/>
      <c r="C81" s="47"/>
      <c r="D81" s="131"/>
      <c r="E81" s="47"/>
      <c r="F81" s="231"/>
      <c r="G81" s="35"/>
      <c r="H81" s="47"/>
      <c r="I81" s="35"/>
      <c r="J81" s="47"/>
      <c r="K81" s="35"/>
      <c r="L81" s="47"/>
      <c r="M81" s="35"/>
      <c r="N81" s="47"/>
      <c r="O81" s="35"/>
      <c r="P81" s="47"/>
      <c r="Q81" s="35"/>
      <c r="R81" s="47"/>
      <c r="S81" s="35"/>
      <c r="T81" s="47"/>
      <c r="U81" s="134">
        <f t="shared" si="11"/>
        <v>0</v>
      </c>
      <c r="V81" s="136"/>
      <c r="W81" s="135" t="str">
        <f t="shared" si="12"/>
        <v>DEBIL</v>
      </c>
      <c r="X81" s="107"/>
      <c r="Y81" s="47" t="str">
        <f t="shared" si="13"/>
        <v>DEBIL</v>
      </c>
      <c r="Z81" s="135" t="b">
        <f t="shared" si="14"/>
        <v>0</v>
      </c>
      <c r="AA81" s="135" t="str">
        <f t="shared" si="31"/>
        <v/>
      </c>
      <c r="AB81" s="135" t="str">
        <f t="shared" si="15"/>
        <v>SÍ</v>
      </c>
      <c r="AC81" s="226"/>
      <c r="AD81" s="226"/>
    </row>
    <row r="82" spans="2:30">
      <c r="B82" s="229"/>
      <c r="C82" s="47"/>
      <c r="D82" s="131"/>
      <c r="E82" s="47"/>
      <c r="F82" s="231"/>
      <c r="G82" s="35"/>
      <c r="H82" s="47"/>
      <c r="I82" s="35"/>
      <c r="J82" s="47"/>
      <c r="K82" s="35"/>
      <c r="L82" s="47"/>
      <c r="M82" s="35"/>
      <c r="N82" s="47"/>
      <c r="O82" s="35"/>
      <c r="P82" s="47"/>
      <c r="Q82" s="35"/>
      <c r="R82" s="47"/>
      <c r="S82" s="35"/>
      <c r="T82" s="47"/>
      <c r="U82" s="134">
        <f t="shared" si="11"/>
        <v>0</v>
      </c>
      <c r="V82" s="136"/>
      <c r="W82" s="135" t="str">
        <f t="shared" si="12"/>
        <v>DEBIL</v>
      </c>
      <c r="X82" s="107"/>
      <c r="Y82" s="47" t="str">
        <f t="shared" si="13"/>
        <v>DEBIL</v>
      </c>
      <c r="Z82" s="135" t="b">
        <f t="shared" si="14"/>
        <v>0</v>
      </c>
      <c r="AA82" s="135" t="str">
        <f t="shared" si="31"/>
        <v/>
      </c>
      <c r="AB82" s="135" t="str">
        <f t="shared" si="15"/>
        <v>SÍ</v>
      </c>
      <c r="AC82" s="226"/>
      <c r="AD82" s="226"/>
    </row>
    <row r="83" spans="2:30">
      <c r="B83" s="228">
        <f>'2.IDENTIFICACIÓN'!F22</f>
        <v>0</v>
      </c>
      <c r="C83" s="47"/>
      <c r="D83" s="131"/>
      <c r="E83" s="47"/>
      <c r="F83" s="231"/>
      <c r="G83" s="35"/>
      <c r="H83" s="47"/>
      <c r="I83" s="35"/>
      <c r="J83" s="47"/>
      <c r="K83" s="35"/>
      <c r="L83" s="47"/>
      <c r="M83" s="35"/>
      <c r="N83" s="47"/>
      <c r="O83" s="35"/>
      <c r="P83" s="47"/>
      <c r="Q83" s="35"/>
      <c r="R83" s="47"/>
      <c r="S83" s="35"/>
      <c r="T83" s="47"/>
      <c r="U83" s="134">
        <f t="shared" ref="U83:U106" si="33">+G83+I83+K83+M83+O83+Q83+S83</f>
        <v>0</v>
      </c>
      <c r="V83" s="136"/>
      <c r="W83" s="135" t="str">
        <f t="shared" ref="W83:W106" si="34">IF(U83&gt;=96,"FUERTE",IF(AND(U83&gt;=86,U83&lt;96),"MODERADO","DEBIL"))</f>
        <v>DEBIL</v>
      </c>
      <c r="X83" s="107"/>
      <c r="Y83" s="47" t="str">
        <f t="shared" ref="Y83:Y106" si="35">CONCATENATE(W83,X83)</f>
        <v>DEBIL</v>
      </c>
      <c r="Z83" s="135" t="b">
        <f t="shared" ref="Z83:Z106" si="36">IF(Y83="FUERTEFUERTE","FUERTE",IF(Y83="FUERTEMODERADO","MODERADO",IF(Y83="FUERTEDEBIL","DEBIL",IF(Y83="MODERADOFUERTE","MODERADO",IF(Y83="MODERADOMODERADO","MODERADO",IF(Y83="MODERADODEBIL","DEBIL",IF(Y83="DEBILFUERTE","DEBIL",IF(Y83="DEBILMODERADO","DEBIL",IF(Y83="DEBILDEBIL","DEBIL")))))))))</f>
        <v>0</v>
      </c>
      <c r="AA83" s="135" t="str">
        <f t="shared" si="31"/>
        <v/>
      </c>
      <c r="AB83" s="135" t="str">
        <f t="shared" ref="AB83:AB106" si="37">IF(Z83="","",IF(Z83="FUERTE","NO","SÍ"))</f>
        <v>SÍ</v>
      </c>
      <c r="AC83" s="225" t="e">
        <f t="shared" ref="AC83" si="38">AVERAGE(AA83:AA86)</f>
        <v>#DIV/0!</v>
      </c>
      <c r="AD83" s="225" t="e">
        <f>IF(AC83&gt;=100,"FUERTE",IF(AND(AC83&gt;=50,AC83&lt;=99),"MODERADO","DEBIL"))</f>
        <v>#DIV/0!</v>
      </c>
    </row>
    <row r="84" spans="2:30">
      <c r="B84" s="229"/>
      <c r="C84" s="47"/>
      <c r="D84" s="131"/>
      <c r="E84" s="47"/>
      <c r="F84" s="231"/>
      <c r="G84" s="35"/>
      <c r="H84" s="47"/>
      <c r="I84" s="35"/>
      <c r="J84" s="47"/>
      <c r="K84" s="35"/>
      <c r="L84" s="47"/>
      <c r="M84" s="35"/>
      <c r="N84" s="47"/>
      <c r="O84" s="35"/>
      <c r="P84" s="47"/>
      <c r="Q84" s="35"/>
      <c r="R84" s="47"/>
      <c r="S84" s="35"/>
      <c r="T84" s="47"/>
      <c r="U84" s="134">
        <f t="shared" si="33"/>
        <v>0</v>
      </c>
      <c r="V84" s="136"/>
      <c r="W84" s="135" t="str">
        <f t="shared" si="34"/>
        <v>DEBIL</v>
      </c>
      <c r="X84" s="107"/>
      <c r="Y84" s="47" t="str">
        <f t="shared" si="35"/>
        <v>DEBIL</v>
      </c>
      <c r="Z84" s="135" t="b">
        <f t="shared" si="36"/>
        <v>0</v>
      </c>
      <c r="AA84" s="135" t="str">
        <f t="shared" si="31"/>
        <v/>
      </c>
      <c r="AB84" s="135" t="str">
        <f t="shared" si="37"/>
        <v>SÍ</v>
      </c>
      <c r="AC84" s="226"/>
      <c r="AD84" s="226"/>
    </row>
    <row r="85" spans="2:30">
      <c r="B85" s="229"/>
      <c r="C85" s="47"/>
      <c r="D85" s="131"/>
      <c r="E85" s="47"/>
      <c r="F85" s="231"/>
      <c r="G85" s="35"/>
      <c r="H85" s="47"/>
      <c r="I85" s="35"/>
      <c r="J85" s="47"/>
      <c r="K85" s="35"/>
      <c r="L85" s="47"/>
      <c r="M85" s="35"/>
      <c r="N85" s="47"/>
      <c r="O85" s="35"/>
      <c r="P85" s="47"/>
      <c r="Q85" s="35"/>
      <c r="R85" s="47"/>
      <c r="S85" s="35"/>
      <c r="T85" s="47"/>
      <c r="U85" s="134">
        <f t="shared" si="33"/>
        <v>0</v>
      </c>
      <c r="V85" s="136"/>
      <c r="W85" s="135" t="str">
        <f t="shared" si="34"/>
        <v>DEBIL</v>
      </c>
      <c r="X85" s="107"/>
      <c r="Y85" s="47" t="str">
        <f t="shared" si="35"/>
        <v>DEBIL</v>
      </c>
      <c r="Z85" s="135" t="b">
        <f t="shared" si="36"/>
        <v>0</v>
      </c>
      <c r="AA85" s="135" t="str">
        <f t="shared" si="31"/>
        <v/>
      </c>
      <c r="AB85" s="135" t="str">
        <f t="shared" si="37"/>
        <v>SÍ</v>
      </c>
      <c r="AC85" s="226"/>
      <c r="AD85" s="226"/>
    </row>
    <row r="86" spans="2:30">
      <c r="B86" s="229"/>
      <c r="C86" s="47"/>
      <c r="D86" s="131"/>
      <c r="E86" s="47"/>
      <c r="F86" s="231"/>
      <c r="G86" s="35"/>
      <c r="H86" s="47"/>
      <c r="I86" s="35"/>
      <c r="J86" s="47"/>
      <c r="K86" s="35"/>
      <c r="L86" s="47"/>
      <c r="M86" s="35"/>
      <c r="N86" s="47"/>
      <c r="O86" s="35"/>
      <c r="P86" s="47"/>
      <c r="Q86" s="35"/>
      <c r="R86" s="47"/>
      <c r="S86" s="35"/>
      <c r="T86" s="47"/>
      <c r="U86" s="134">
        <f t="shared" si="33"/>
        <v>0</v>
      </c>
      <c r="V86" s="136"/>
      <c r="W86" s="135" t="str">
        <f t="shared" si="34"/>
        <v>DEBIL</v>
      </c>
      <c r="X86" s="107"/>
      <c r="Y86" s="47" t="str">
        <f t="shared" si="35"/>
        <v>DEBIL</v>
      </c>
      <c r="Z86" s="135" t="b">
        <f t="shared" si="36"/>
        <v>0</v>
      </c>
      <c r="AA86" s="135" t="str">
        <f t="shared" si="31"/>
        <v/>
      </c>
      <c r="AB86" s="135" t="str">
        <f t="shared" si="37"/>
        <v>SÍ</v>
      </c>
      <c r="AC86" s="226"/>
      <c r="AD86" s="226"/>
    </row>
    <row r="87" spans="2:30">
      <c r="B87" s="228">
        <f>'2.IDENTIFICACIÓN'!F23</f>
        <v>0</v>
      </c>
      <c r="C87" s="47"/>
      <c r="D87" s="131"/>
      <c r="E87" s="47"/>
      <c r="F87" s="231"/>
      <c r="G87" s="35"/>
      <c r="H87" s="47"/>
      <c r="I87" s="35"/>
      <c r="J87" s="47"/>
      <c r="K87" s="35"/>
      <c r="L87" s="47"/>
      <c r="M87" s="35"/>
      <c r="N87" s="47"/>
      <c r="O87" s="35"/>
      <c r="P87" s="47"/>
      <c r="Q87" s="35"/>
      <c r="R87" s="47"/>
      <c r="S87" s="35"/>
      <c r="T87" s="47"/>
      <c r="U87" s="134">
        <f t="shared" si="33"/>
        <v>0</v>
      </c>
      <c r="V87" s="136"/>
      <c r="W87" s="135" t="str">
        <f t="shared" si="34"/>
        <v>DEBIL</v>
      </c>
      <c r="X87" s="107"/>
      <c r="Y87" s="47" t="str">
        <f t="shared" si="35"/>
        <v>DEBIL</v>
      </c>
      <c r="Z87" s="135" t="b">
        <f t="shared" si="36"/>
        <v>0</v>
      </c>
      <c r="AA87" s="135" t="str">
        <f t="shared" si="31"/>
        <v/>
      </c>
      <c r="AB87" s="135" t="str">
        <f t="shared" si="37"/>
        <v>SÍ</v>
      </c>
      <c r="AC87" s="225" t="e">
        <f t="shared" ref="AC87" si="39">AVERAGE(AA87:AA90)</f>
        <v>#DIV/0!</v>
      </c>
      <c r="AD87" s="225" t="e">
        <f>IF(AC87&gt;=100,"FUERTE",IF(AND(AC87&gt;=50,AC87&lt;=99),"MODERADO","DEBIL"))</f>
        <v>#DIV/0!</v>
      </c>
    </row>
    <row r="88" spans="2:30">
      <c r="B88" s="229"/>
      <c r="C88" s="47"/>
      <c r="D88" s="131"/>
      <c r="E88" s="47"/>
      <c r="F88" s="231"/>
      <c r="G88" s="35"/>
      <c r="H88" s="47"/>
      <c r="I88" s="35"/>
      <c r="J88" s="47"/>
      <c r="K88" s="35"/>
      <c r="L88" s="47"/>
      <c r="M88" s="35"/>
      <c r="N88" s="47"/>
      <c r="O88" s="35"/>
      <c r="P88" s="47"/>
      <c r="Q88" s="35"/>
      <c r="R88" s="47"/>
      <c r="S88" s="35"/>
      <c r="T88" s="47"/>
      <c r="U88" s="134">
        <f t="shared" si="33"/>
        <v>0</v>
      </c>
      <c r="V88" s="136"/>
      <c r="W88" s="135" t="str">
        <f t="shared" si="34"/>
        <v>DEBIL</v>
      </c>
      <c r="X88" s="107"/>
      <c r="Y88" s="47" t="str">
        <f t="shared" si="35"/>
        <v>DEBIL</v>
      </c>
      <c r="Z88" s="135" t="b">
        <f t="shared" si="36"/>
        <v>0</v>
      </c>
      <c r="AA88" s="135" t="str">
        <f t="shared" si="31"/>
        <v/>
      </c>
      <c r="AB88" s="135" t="str">
        <f t="shared" si="37"/>
        <v>SÍ</v>
      </c>
      <c r="AC88" s="226"/>
      <c r="AD88" s="226"/>
    </row>
    <row r="89" spans="2:30">
      <c r="B89" s="229"/>
      <c r="C89" s="47"/>
      <c r="D89" s="131"/>
      <c r="E89" s="47"/>
      <c r="F89" s="231"/>
      <c r="G89" s="35"/>
      <c r="H89" s="47"/>
      <c r="I89" s="35"/>
      <c r="J89" s="47"/>
      <c r="K89" s="35"/>
      <c r="L89" s="47"/>
      <c r="M89" s="35"/>
      <c r="N89" s="47"/>
      <c r="O89" s="35"/>
      <c r="P89" s="47"/>
      <c r="Q89" s="35"/>
      <c r="R89" s="47"/>
      <c r="S89" s="35"/>
      <c r="T89" s="47"/>
      <c r="U89" s="134">
        <f t="shared" si="33"/>
        <v>0</v>
      </c>
      <c r="V89" s="136"/>
      <c r="W89" s="135" t="str">
        <f t="shared" si="34"/>
        <v>DEBIL</v>
      </c>
      <c r="X89" s="107"/>
      <c r="Y89" s="47" t="str">
        <f t="shared" si="35"/>
        <v>DEBIL</v>
      </c>
      <c r="Z89" s="135" t="b">
        <f t="shared" si="36"/>
        <v>0</v>
      </c>
      <c r="AA89" s="135" t="str">
        <f t="shared" si="31"/>
        <v/>
      </c>
      <c r="AB89" s="135" t="str">
        <f t="shared" si="37"/>
        <v>SÍ</v>
      </c>
      <c r="AC89" s="226"/>
      <c r="AD89" s="226"/>
    </row>
    <row r="90" spans="2:30">
      <c r="B90" s="229"/>
      <c r="C90" s="47"/>
      <c r="D90" s="131"/>
      <c r="E90" s="47"/>
      <c r="F90" s="231"/>
      <c r="G90" s="35"/>
      <c r="H90" s="47"/>
      <c r="I90" s="35"/>
      <c r="J90" s="47"/>
      <c r="K90" s="35"/>
      <c r="L90" s="47"/>
      <c r="M90" s="35"/>
      <c r="N90" s="47"/>
      <c r="O90" s="35"/>
      <c r="P90" s="47"/>
      <c r="Q90" s="35"/>
      <c r="R90" s="47"/>
      <c r="S90" s="35"/>
      <c r="T90" s="47"/>
      <c r="U90" s="134">
        <f t="shared" si="33"/>
        <v>0</v>
      </c>
      <c r="V90" s="136"/>
      <c r="W90" s="135" t="str">
        <f t="shared" si="34"/>
        <v>DEBIL</v>
      </c>
      <c r="X90" s="107"/>
      <c r="Y90" s="47" t="str">
        <f t="shared" si="35"/>
        <v>DEBIL</v>
      </c>
      <c r="Z90" s="135" t="b">
        <f t="shared" si="36"/>
        <v>0</v>
      </c>
      <c r="AA90" s="135" t="str">
        <f t="shared" si="31"/>
        <v/>
      </c>
      <c r="AB90" s="135" t="str">
        <f t="shared" si="37"/>
        <v>SÍ</v>
      </c>
      <c r="AC90" s="226"/>
      <c r="AD90" s="226"/>
    </row>
    <row r="91" spans="2:30">
      <c r="B91" s="228">
        <f>'2.IDENTIFICACIÓN'!F24</f>
        <v>0</v>
      </c>
      <c r="C91" s="47"/>
      <c r="D91" s="131"/>
      <c r="E91" s="47"/>
      <c r="F91" s="231"/>
      <c r="G91" s="35"/>
      <c r="H91" s="47"/>
      <c r="I91" s="35"/>
      <c r="J91" s="47"/>
      <c r="K91" s="35"/>
      <c r="L91" s="47"/>
      <c r="M91" s="35"/>
      <c r="N91" s="47"/>
      <c r="O91" s="35"/>
      <c r="P91" s="47"/>
      <c r="Q91" s="35"/>
      <c r="R91" s="47"/>
      <c r="S91" s="35"/>
      <c r="T91" s="47"/>
      <c r="U91" s="134">
        <f t="shared" si="33"/>
        <v>0</v>
      </c>
      <c r="V91" s="136"/>
      <c r="W91" s="135" t="str">
        <f t="shared" si="34"/>
        <v>DEBIL</v>
      </c>
      <c r="X91" s="107"/>
      <c r="Y91" s="47" t="str">
        <f t="shared" si="35"/>
        <v>DEBIL</v>
      </c>
      <c r="Z91" s="135" t="b">
        <f t="shared" si="36"/>
        <v>0</v>
      </c>
      <c r="AA91" s="135" t="str">
        <f t="shared" si="31"/>
        <v/>
      </c>
      <c r="AB91" s="135" t="str">
        <f t="shared" si="37"/>
        <v>SÍ</v>
      </c>
      <c r="AC91" s="225" t="e">
        <f t="shared" ref="AC91" si="40">AVERAGE(AA91:AA94)</f>
        <v>#DIV/0!</v>
      </c>
      <c r="AD91" s="225" t="e">
        <f>IF(AC91&gt;=100,"FUERTE",IF(AND(AC91&gt;=50,AC91&lt;=99),"MODERADO","DEBIL"))</f>
        <v>#DIV/0!</v>
      </c>
    </row>
    <row r="92" spans="2:30">
      <c r="B92" s="229"/>
      <c r="C92" s="47"/>
      <c r="D92" s="131"/>
      <c r="E92" s="47"/>
      <c r="F92" s="231"/>
      <c r="G92" s="35"/>
      <c r="H92" s="47"/>
      <c r="I92" s="35"/>
      <c r="J92" s="47"/>
      <c r="K92" s="35"/>
      <c r="L92" s="47"/>
      <c r="M92" s="35"/>
      <c r="N92" s="47"/>
      <c r="O92" s="35"/>
      <c r="P92" s="47"/>
      <c r="Q92" s="35"/>
      <c r="R92" s="47"/>
      <c r="S92" s="35"/>
      <c r="T92" s="47"/>
      <c r="U92" s="134">
        <f t="shared" si="33"/>
        <v>0</v>
      </c>
      <c r="V92" s="136"/>
      <c r="W92" s="135" t="str">
        <f t="shared" si="34"/>
        <v>DEBIL</v>
      </c>
      <c r="X92" s="107"/>
      <c r="Y92" s="47" t="str">
        <f t="shared" si="35"/>
        <v>DEBIL</v>
      </c>
      <c r="Z92" s="135" t="b">
        <f t="shared" si="36"/>
        <v>0</v>
      </c>
      <c r="AA92" s="135" t="str">
        <f t="shared" si="31"/>
        <v/>
      </c>
      <c r="AB92" s="135" t="str">
        <f t="shared" si="37"/>
        <v>SÍ</v>
      </c>
      <c r="AC92" s="226"/>
      <c r="AD92" s="226"/>
    </row>
    <row r="93" spans="2:30">
      <c r="B93" s="229"/>
      <c r="C93" s="47"/>
      <c r="D93" s="131"/>
      <c r="E93" s="47"/>
      <c r="F93" s="231"/>
      <c r="G93" s="35"/>
      <c r="H93" s="47"/>
      <c r="I93" s="35"/>
      <c r="J93" s="47"/>
      <c r="K93" s="35"/>
      <c r="L93" s="47"/>
      <c r="M93" s="35"/>
      <c r="N93" s="47"/>
      <c r="O93" s="35"/>
      <c r="P93" s="47"/>
      <c r="Q93" s="35"/>
      <c r="R93" s="47"/>
      <c r="S93" s="35"/>
      <c r="T93" s="47"/>
      <c r="U93" s="134">
        <f t="shared" si="33"/>
        <v>0</v>
      </c>
      <c r="V93" s="136"/>
      <c r="W93" s="135" t="str">
        <f t="shared" si="34"/>
        <v>DEBIL</v>
      </c>
      <c r="X93" s="107"/>
      <c r="Y93" s="47" t="str">
        <f t="shared" si="35"/>
        <v>DEBIL</v>
      </c>
      <c r="Z93" s="135" t="b">
        <f t="shared" si="36"/>
        <v>0</v>
      </c>
      <c r="AA93" s="135" t="str">
        <f t="shared" si="31"/>
        <v/>
      </c>
      <c r="AB93" s="135" t="str">
        <f t="shared" si="37"/>
        <v>SÍ</v>
      </c>
      <c r="AC93" s="226"/>
      <c r="AD93" s="226"/>
    </row>
    <row r="94" spans="2:30">
      <c r="B94" s="229"/>
      <c r="C94" s="47"/>
      <c r="D94" s="131"/>
      <c r="E94" s="47"/>
      <c r="F94" s="231"/>
      <c r="G94" s="35"/>
      <c r="H94" s="47"/>
      <c r="I94" s="35"/>
      <c r="J94" s="47"/>
      <c r="K94" s="35"/>
      <c r="L94" s="47"/>
      <c r="M94" s="35"/>
      <c r="N94" s="47"/>
      <c r="O94" s="35"/>
      <c r="P94" s="47"/>
      <c r="Q94" s="35"/>
      <c r="R94" s="47"/>
      <c r="S94" s="35"/>
      <c r="T94" s="47"/>
      <c r="U94" s="134">
        <f t="shared" si="33"/>
        <v>0</v>
      </c>
      <c r="V94" s="136"/>
      <c r="W94" s="135" t="str">
        <f t="shared" si="34"/>
        <v>DEBIL</v>
      </c>
      <c r="X94" s="107"/>
      <c r="Y94" s="47" t="str">
        <f t="shared" si="35"/>
        <v>DEBIL</v>
      </c>
      <c r="Z94" s="135" t="b">
        <f t="shared" si="36"/>
        <v>0</v>
      </c>
      <c r="AA94" s="135" t="str">
        <f t="shared" si="31"/>
        <v/>
      </c>
      <c r="AB94" s="135" t="str">
        <f t="shared" si="37"/>
        <v>SÍ</v>
      </c>
      <c r="AC94" s="226"/>
      <c r="AD94" s="226"/>
    </row>
    <row r="95" spans="2:30">
      <c r="B95" s="228">
        <f>'2.IDENTIFICACIÓN'!F25</f>
        <v>0</v>
      </c>
      <c r="C95" s="47"/>
      <c r="D95" s="131"/>
      <c r="E95" s="47"/>
      <c r="F95" s="231"/>
      <c r="G95" s="35"/>
      <c r="H95" s="47"/>
      <c r="I95" s="35"/>
      <c r="J95" s="47"/>
      <c r="K95" s="35"/>
      <c r="L95" s="47"/>
      <c r="M95" s="35"/>
      <c r="N95" s="47"/>
      <c r="O95" s="35"/>
      <c r="P95" s="47"/>
      <c r="Q95" s="35"/>
      <c r="R95" s="47"/>
      <c r="S95" s="35"/>
      <c r="T95" s="47"/>
      <c r="U95" s="134">
        <f t="shared" si="33"/>
        <v>0</v>
      </c>
      <c r="V95" s="136"/>
      <c r="W95" s="135" t="str">
        <f t="shared" si="34"/>
        <v>DEBIL</v>
      </c>
      <c r="X95" s="107"/>
      <c r="Y95" s="47" t="str">
        <f t="shared" si="35"/>
        <v>DEBIL</v>
      </c>
      <c r="Z95" s="135" t="b">
        <f t="shared" si="36"/>
        <v>0</v>
      </c>
      <c r="AA95" s="135" t="str">
        <f t="shared" si="31"/>
        <v/>
      </c>
      <c r="AB95" s="135" t="str">
        <f t="shared" si="37"/>
        <v>SÍ</v>
      </c>
      <c r="AC95" s="225" t="e">
        <f t="shared" ref="AC95" si="41">AVERAGE(AA95:AA98)</f>
        <v>#DIV/0!</v>
      </c>
      <c r="AD95" s="225" t="e">
        <f>IF(AC95&gt;=100,"FUERTE",IF(AND(AC95&gt;=50,AC95&lt;=99),"MODERADO","DEBIL"))</f>
        <v>#DIV/0!</v>
      </c>
    </row>
    <row r="96" spans="2:30">
      <c r="B96" s="229"/>
      <c r="C96" s="47"/>
      <c r="D96" s="131"/>
      <c r="E96" s="47"/>
      <c r="F96" s="231"/>
      <c r="G96" s="35"/>
      <c r="H96" s="47"/>
      <c r="I96" s="35"/>
      <c r="J96" s="47"/>
      <c r="K96" s="35"/>
      <c r="L96" s="47"/>
      <c r="M96" s="35"/>
      <c r="N96" s="47"/>
      <c r="O96" s="35"/>
      <c r="P96" s="47"/>
      <c r="Q96" s="35"/>
      <c r="R96" s="47"/>
      <c r="S96" s="35"/>
      <c r="T96" s="47"/>
      <c r="U96" s="134">
        <f t="shared" si="33"/>
        <v>0</v>
      </c>
      <c r="V96" s="136"/>
      <c r="W96" s="135" t="str">
        <f t="shared" si="34"/>
        <v>DEBIL</v>
      </c>
      <c r="X96" s="107"/>
      <c r="Y96" s="47" t="str">
        <f t="shared" si="35"/>
        <v>DEBIL</v>
      </c>
      <c r="Z96" s="135" t="b">
        <f t="shared" si="36"/>
        <v>0</v>
      </c>
      <c r="AA96" s="135" t="str">
        <f t="shared" si="31"/>
        <v/>
      </c>
      <c r="AB96" s="135" t="str">
        <f t="shared" si="37"/>
        <v>SÍ</v>
      </c>
      <c r="AC96" s="226"/>
      <c r="AD96" s="226"/>
    </row>
    <row r="97" spans="2:30">
      <c r="B97" s="229"/>
      <c r="C97" s="47"/>
      <c r="D97" s="131"/>
      <c r="E97" s="47"/>
      <c r="F97" s="231"/>
      <c r="G97" s="35"/>
      <c r="H97" s="47"/>
      <c r="I97" s="35"/>
      <c r="J97" s="47"/>
      <c r="K97" s="35"/>
      <c r="L97" s="47"/>
      <c r="M97" s="35"/>
      <c r="N97" s="47"/>
      <c r="O97" s="35"/>
      <c r="P97" s="47"/>
      <c r="Q97" s="35"/>
      <c r="R97" s="47"/>
      <c r="S97" s="35"/>
      <c r="T97" s="47"/>
      <c r="U97" s="134">
        <f t="shared" si="33"/>
        <v>0</v>
      </c>
      <c r="V97" s="136"/>
      <c r="W97" s="135" t="str">
        <f t="shared" si="34"/>
        <v>DEBIL</v>
      </c>
      <c r="X97" s="107"/>
      <c r="Y97" s="47" t="str">
        <f t="shared" si="35"/>
        <v>DEBIL</v>
      </c>
      <c r="Z97" s="135" t="b">
        <f t="shared" si="36"/>
        <v>0</v>
      </c>
      <c r="AA97" s="135" t="str">
        <f t="shared" si="31"/>
        <v/>
      </c>
      <c r="AB97" s="135" t="str">
        <f t="shared" si="37"/>
        <v>SÍ</v>
      </c>
      <c r="AC97" s="226"/>
      <c r="AD97" s="226"/>
    </row>
    <row r="98" spans="2:30">
      <c r="B98" s="229"/>
      <c r="C98" s="47"/>
      <c r="D98" s="131"/>
      <c r="E98" s="47"/>
      <c r="F98" s="231"/>
      <c r="G98" s="35"/>
      <c r="H98" s="47"/>
      <c r="I98" s="35"/>
      <c r="J98" s="47"/>
      <c r="K98" s="35"/>
      <c r="L98" s="47"/>
      <c r="M98" s="35"/>
      <c r="N98" s="47"/>
      <c r="O98" s="35"/>
      <c r="P98" s="47"/>
      <c r="Q98" s="35"/>
      <c r="R98" s="47"/>
      <c r="S98" s="35"/>
      <c r="T98" s="47"/>
      <c r="U98" s="134">
        <f t="shared" si="33"/>
        <v>0</v>
      </c>
      <c r="V98" s="136"/>
      <c r="W98" s="135" t="str">
        <f t="shared" si="34"/>
        <v>DEBIL</v>
      </c>
      <c r="X98" s="107"/>
      <c r="Y98" s="47" t="str">
        <f t="shared" si="35"/>
        <v>DEBIL</v>
      </c>
      <c r="Z98" s="135" t="b">
        <f t="shared" si="36"/>
        <v>0</v>
      </c>
      <c r="AA98" s="135" t="str">
        <f t="shared" si="31"/>
        <v/>
      </c>
      <c r="AB98" s="135" t="str">
        <f t="shared" si="37"/>
        <v>SÍ</v>
      </c>
      <c r="AC98" s="226"/>
      <c r="AD98" s="226"/>
    </row>
    <row r="99" spans="2:30">
      <c r="B99" s="228">
        <f>'2.IDENTIFICACIÓN'!F26</f>
        <v>0</v>
      </c>
      <c r="C99" s="47"/>
      <c r="D99" s="131"/>
      <c r="E99" s="47"/>
      <c r="F99" s="231"/>
      <c r="G99" s="35"/>
      <c r="H99" s="47"/>
      <c r="I99" s="35"/>
      <c r="J99" s="47"/>
      <c r="K99" s="35"/>
      <c r="L99" s="47"/>
      <c r="M99" s="35"/>
      <c r="N99" s="47"/>
      <c r="O99" s="35"/>
      <c r="P99" s="47"/>
      <c r="Q99" s="35"/>
      <c r="R99" s="47"/>
      <c r="S99" s="35"/>
      <c r="T99" s="47"/>
      <c r="U99" s="134">
        <f t="shared" si="33"/>
        <v>0</v>
      </c>
      <c r="V99" s="136"/>
      <c r="W99" s="135" t="str">
        <f t="shared" si="34"/>
        <v>DEBIL</v>
      </c>
      <c r="X99" s="107"/>
      <c r="Y99" s="47" t="str">
        <f t="shared" si="35"/>
        <v>DEBIL</v>
      </c>
      <c r="Z99" s="135" t="b">
        <f t="shared" si="36"/>
        <v>0</v>
      </c>
      <c r="AA99" s="135" t="str">
        <f t="shared" si="31"/>
        <v/>
      </c>
      <c r="AB99" s="135" t="str">
        <f t="shared" si="37"/>
        <v>SÍ</v>
      </c>
      <c r="AC99" s="225" t="e">
        <f t="shared" ref="AC99" si="42">AVERAGE(AA99:AA102)</f>
        <v>#DIV/0!</v>
      </c>
      <c r="AD99" s="225" t="e">
        <f>IF(AC99&gt;=100,"FUERTE",IF(AND(AC99&gt;=50,AC99&lt;=99),"MODERADO","DEBIL"))</f>
        <v>#DIV/0!</v>
      </c>
    </row>
    <row r="100" spans="2:30">
      <c r="B100" s="229"/>
      <c r="C100" s="47"/>
      <c r="D100" s="131"/>
      <c r="E100" s="47"/>
      <c r="F100" s="231"/>
      <c r="G100" s="35"/>
      <c r="H100" s="47"/>
      <c r="I100" s="35"/>
      <c r="J100" s="47"/>
      <c r="K100" s="35"/>
      <c r="L100" s="47"/>
      <c r="M100" s="35"/>
      <c r="N100" s="47"/>
      <c r="O100" s="35"/>
      <c r="P100" s="47"/>
      <c r="Q100" s="35"/>
      <c r="R100" s="47"/>
      <c r="S100" s="35"/>
      <c r="T100" s="47"/>
      <c r="U100" s="134">
        <f t="shared" si="33"/>
        <v>0</v>
      </c>
      <c r="V100" s="136"/>
      <c r="W100" s="135" t="str">
        <f t="shared" si="34"/>
        <v>DEBIL</v>
      </c>
      <c r="X100" s="107"/>
      <c r="Y100" s="47" t="str">
        <f t="shared" si="35"/>
        <v>DEBIL</v>
      </c>
      <c r="Z100" s="135" t="b">
        <f t="shared" si="36"/>
        <v>0</v>
      </c>
      <c r="AA100" s="135" t="str">
        <f t="shared" si="31"/>
        <v/>
      </c>
      <c r="AB100" s="135" t="str">
        <f t="shared" si="37"/>
        <v>SÍ</v>
      </c>
      <c r="AC100" s="226"/>
      <c r="AD100" s="226"/>
    </row>
    <row r="101" spans="2:30">
      <c r="B101" s="229"/>
      <c r="C101" s="47"/>
      <c r="D101" s="131"/>
      <c r="E101" s="47"/>
      <c r="F101" s="231"/>
      <c r="G101" s="35"/>
      <c r="H101" s="47"/>
      <c r="I101" s="35"/>
      <c r="J101" s="47"/>
      <c r="K101" s="35"/>
      <c r="L101" s="47"/>
      <c r="M101" s="35"/>
      <c r="N101" s="47"/>
      <c r="O101" s="35"/>
      <c r="P101" s="47"/>
      <c r="Q101" s="35"/>
      <c r="R101" s="47"/>
      <c r="S101" s="35"/>
      <c r="T101" s="47"/>
      <c r="U101" s="134">
        <f t="shared" si="33"/>
        <v>0</v>
      </c>
      <c r="V101" s="136"/>
      <c r="W101" s="135" t="str">
        <f t="shared" si="34"/>
        <v>DEBIL</v>
      </c>
      <c r="X101" s="107"/>
      <c r="Y101" s="47" t="str">
        <f t="shared" si="35"/>
        <v>DEBIL</v>
      </c>
      <c r="Z101" s="135" t="b">
        <f t="shared" si="36"/>
        <v>0</v>
      </c>
      <c r="AA101" s="135" t="str">
        <f t="shared" si="31"/>
        <v/>
      </c>
      <c r="AB101" s="135" t="str">
        <f t="shared" si="37"/>
        <v>SÍ</v>
      </c>
      <c r="AC101" s="226"/>
      <c r="AD101" s="226"/>
    </row>
    <row r="102" spans="2:30">
      <c r="B102" s="229"/>
      <c r="C102" s="47"/>
      <c r="D102" s="131"/>
      <c r="E102" s="47"/>
      <c r="F102" s="231"/>
      <c r="G102" s="35"/>
      <c r="H102" s="47"/>
      <c r="I102" s="35"/>
      <c r="J102" s="47"/>
      <c r="K102" s="35"/>
      <c r="L102" s="47"/>
      <c r="M102" s="35"/>
      <c r="N102" s="47"/>
      <c r="O102" s="35"/>
      <c r="P102" s="47"/>
      <c r="Q102" s="35"/>
      <c r="R102" s="47"/>
      <c r="S102" s="35"/>
      <c r="T102" s="47"/>
      <c r="U102" s="134">
        <f t="shared" si="33"/>
        <v>0</v>
      </c>
      <c r="V102" s="136"/>
      <c r="W102" s="135" t="str">
        <f t="shared" si="34"/>
        <v>DEBIL</v>
      </c>
      <c r="X102" s="107"/>
      <c r="Y102" s="47" t="str">
        <f t="shared" si="35"/>
        <v>DEBIL</v>
      </c>
      <c r="Z102" s="135" t="b">
        <f t="shared" si="36"/>
        <v>0</v>
      </c>
      <c r="AA102" s="135" t="str">
        <f t="shared" si="31"/>
        <v/>
      </c>
      <c r="AB102" s="135" t="str">
        <f t="shared" si="37"/>
        <v>SÍ</v>
      </c>
      <c r="AC102" s="226"/>
      <c r="AD102" s="226"/>
    </row>
    <row r="103" spans="2:30">
      <c r="B103" s="228">
        <f>'2.IDENTIFICACIÓN'!F27</f>
        <v>0</v>
      </c>
      <c r="C103" s="47"/>
      <c r="D103" s="131"/>
      <c r="E103" s="47"/>
      <c r="F103" s="231"/>
      <c r="G103" s="35"/>
      <c r="H103" s="47"/>
      <c r="I103" s="35"/>
      <c r="J103" s="47"/>
      <c r="K103" s="35"/>
      <c r="L103" s="47"/>
      <c r="M103" s="35"/>
      <c r="N103" s="47"/>
      <c r="O103" s="35"/>
      <c r="P103" s="47"/>
      <c r="Q103" s="35"/>
      <c r="R103" s="47"/>
      <c r="S103" s="35"/>
      <c r="T103" s="47"/>
      <c r="U103" s="134">
        <f t="shared" si="33"/>
        <v>0</v>
      </c>
      <c r="V103" s="136"/>
      <c r="W103" s="135" t="str">
        <f t="shared" si="34"/>
        <v>DEBIL</v>
      </c>
      <c r="X103" s="107"/>
      <c r="Y103" s="47" t="str">
        <f t="shared" si="35"/>
        <v>DEBIL</v>
      </c>
      <c r="Z103" s="135" t="b">
        <f t="shared" si="36"/>
        <v>0</v>
      </c>
      <c r="AA103" s="135" t="str">
        <f t="shared" si="31"/>
        <v/>
      </c>
      <c r="AB103" s="135" t="str">
        <f t="shared" si="37"/>
        <v>SÍ</v>
      </c>
      <c r="AC103" s="225" t="e">
        <f t="shared" ref="AC103" si="43">AVERAGE(AA103:AA106)</f>
        <v>#DIV/0!</v>
      </c>
      <c r="AD103" s="225" t="e">
        <f>IF(AC103&gt;=100,"FUERTE",IF(AND(AC103&gt;=50,AC103&lt;=99),"MODERADO","DEBIL"))</f>
        <v>#DIV/0!</v>
      </c>
    </row>
    <row r="104" spans="2:30">
      <c r="B104" s="229"/>
      <c r="C104" s="47"/>
      <c r="D104" s="131"/>
      <c r="E104" s="47"/>
      <c r="F104" s="231"/>
      <c r="G104" s="35"/>
      <c r="H104" s="47"/>
      <c r="I104" s="35"/>
      <c r="J104" s="47"/>
      <c r="K104" s="35"/>
      <c r="L104" s="47"/>
      <c r="M104" s="35"/>
      <c r="N104" s="47"/>
      <c r="O104" s="35"/>
      <c r="P104" s="47"/>
      <c r="Q104" s="35"/>
      <c r="R104" s="47"/>
      <c r="S104" s="35"/>
      <c r="T104" s="47"/>
      <c r="U104" s="134">
        <f t="shared" si="33"/>
        <v>0</v>
      </c>
      <c r="V104" s="136"/>
      <c r="W104" s="135" t="str">
        <f t="shared" si="34"/>
        <v>DEBIL</v>
      </c>
      <c r="X104" s="107"/>
      <c r="Y104" s="47" t="str">
        <f t="shared" si="35"/>
        <v>DEBIL</v>
      </c>
      <c r="Z104" s="135" t="b">
        <f t="shared" si="36"/>
        <v>0</v>
      </c>
      <c r="AA104" s="135" t="str">
        <f t="shared" si="31"/>
        <v/>
      </c>
      <c r="AB104" s="135" t="str">
        <f t="shared" si="37"/>
        <v>SÍ</v>
      </c>
      <c r="AC104" s="226"/>
      <c r="AD104" s="226"/>
    </row>
    <row r="105" spans="2:30">
      <c r="B105" s="229"/>
      <c r="C105" s="47"/>
      <c r="D105" s="131"/>
      <c r="E105" s="47"/>
      <c r="F105" s="231"/>
      <c r="G105" s="35"/>
      <c r="H105" s="47"/>
      <c r="I105" s="35"/>
      <c r="J105" s="47"/>
      <c r="K105" s="35"/>
      <c r="L105" s="47"/>
      <c r="M105" s="35"/>
      <c r="N105" s="47"/>
      <c r="O105" s="35"/>
      <c r="P105" s="47"/>
      <c r="Q105" s="35"/>
      <c r="R105" s="47"/>
      <c r="S105" s="35"/>
      <c r="T105" s="47"/>
      <c r="U105" s="134">
        <f t="shared" si="33"/>
        <v>0</v>
      </c>
      <c r="V105" s="136"/>
      <c r="W105" s="135" t="str">
        <f t="shared" si="34"/>
        <v>DEBIL</v>
      </c>
      <c r="X105" s="107"/>
      <c r="Y105" s="47" t="str">
        <f t="shared" si="35"/>
        <v>DEBIL</v>
      </c>
      <c r="Z105" s="135" t="b">
        <f t="shared" si="36"/>
        <v>0</v>
      </c>
      <c r="AA105" s="135" t="str">
        <f t="shared" si="31"/>
        <v/>
      </c>
      <c r="AB105" s="135" t="str">
        <f t="shared" si="37"/>
        <v>SÍ</v>
      </c>
      <c r="AC105" s="226"/>
      <c r="AD105" s="226"/>
    </row>
    <row r="106" spans="2:30">
      <c r="B106" s="229"/>
      <c r="C106" s="47"/>
      <c r="D106" s="131"/>
      <c r="E106" s="47"/>
      <c r="F106" s="232"/>
      <c r="G106" s="35"/>
      <c r="H106" s="47"/>
      <c r="I106" s="35"/>
      <c r="J106" s="47"/>
      <c r="K106" s="35"/>
      <c r="L106" s="47"/>
      <c r="M106" s="35"/>
      <c r="N106" s="47"/>
      <c r="O106" s="35"/>
      <c r="P106" s="47"/>
      <c r="Q106" s="35"/>
      <c r="R106" s="47"/>
      <c r="S106" s="35"/>
      <c r="T106" s="47"/>
      <c r="U106" s="134">
        <f t="shared" si="33"/>
        <v>0</v>
      </c>
      <c r="V106" s="136"/>
      <c r="W106" s="135" t="str">
        <f t="shared" si="34"/>
        <v>DEBIL</v>
      </c>
      <c r="X106" s="107"/>
      <c r="Y106" s="47" t="str">
        <f t="shared" si="35"/>
        <v>DEBIL</v>
      </c>
      <c r="Z106" s="135" t="b">
        <f t="shared" si="36"/>
        <v>0</v>
      </c>
      <c r="AA106" s="135" t="str">
        <f t="shared" si="31"/>
        <v/>
      </c>
      <c r="AB106" s="135" t="str">
        <f t="shared" si="37"/>
        <v>SÍ</v>
      </c>
      <c r="AC106" s="227"/>
      <c r="AD106" s="227"/>
    </row>
  </sheetData>
  <sheetProtection algorithmName="SHA-512" hashValue="wOxHMIxMd/IJ7lbg8URxsLRSbbeWSTaEUClRSPZH+YyB0QUDfm1C/n91FdPDqgDaTfr2vkN+IIO8T1w569+fyQ==" saltValue="UjnWefVEalKZ0knnKs+6kw==" spinCount="100000" sheet="1" formatCells="0" formatColumns="0" formatRows="0" insertRows="0" deleteRows="0"/>
  <mergeCells count="99">
    <mergeCell ref="AC6:AD6"/>
    <mergeCell ref="B1:S1"/>
    <mergeCell ref="B3:S4"/>
    <mergeCell ref="B6:E6"/>
    <mergeCell ref="G6:W6"/>
    <mergeCell ref="Z6:AA6"/>
    <mergeCell ref="Z7:AA7"/>
    <mergeCell ref="G8:J8"/>
    <mergeCell ref="K8:L8"/>
    <mergeCell ref="M8:N8"/>
    <mergeCell ref="O8:P8"/>
    <mergeCell ref="B7:B10"/>
    <mergeCell ref="C7:C10"/>
    <mergeCell ref="D7:D10"/>
    <mergeCell ref="E7:E10"/>
    <mergeCell ref="G7:U7"/>
    <mergeCell ref="Q8:R8"/>
    <mergeCell ref="S8:T8"/>
    <mergeCell ref="AB8:AB10"/>
    <mergeCell ref="AC8:AD10"/>
    <mergeCell ref="U9:W10"/>
    <mergeCell ref="X9:X10"/>
    <mergeCell ref="Z9:Z10"/>
    <mergeCell ref="AA9:AA10"/>
    <mergeCell ref="B11:B14"/>
    <mergeCell ref="V11:V14"/>
    <mergeCell ref="AC11:AC14"/>
    <mergeCell ref="AD11:AD14"/>
    <mergeCell ref="B15:B18"/>
    <mergeCell ref="V15:V18"/>
    <mergeCell ref="AC15:AC18"/>
    <mergeCell ref="AD15:AD18"/>
    <mergeCell ref="B19:B22"/>
    <mergeCell ref="B23:B26"/>
    <mergeCell ref="B27:B30"/>
    <mergeCell ref="B31:B34"/>
    <mergeCell ref="B35:B38"/>
    <mergeCell ref="B39:B42"/>
    <mergeCell ref="B43:B46"/>
    <mergeCell ref="B47:B50"/>
    <mergeCell ref="B51:B54"/>
    <mergeCell ref="B55:B58"/>
    <mergeCell ref="B59:B62"/>
    <mergeCell ref="B63:B66"/>
    <mergeCell ref="B67:B70"/>
    <mergeCell ref="B71:B74"/>
    <mergeCell ref="B75:B78"/>
    <mergeCell ref="B79:B82"/>
    <mergeCell ref="B83:B86"/>
    <mergeCell ref="B87:B90"/>
    <mergeCell ref="B91:B94"/>
    <mergeCell ref="B95:B98"/>
    <mergeCell ref="B99:B102"/>
    <mergeCell ref="B103:B106"/>
    <mergeCell ref="F18:F106"/>
    <mergeCell ref="AC19:AC22"/>
    <mergeCell ref="AC23:AC26"/>
    <mergeCell ref="AC27:AC30"/>
    <mergeCell ref="AC31:AC34"/>
    <mergeCell ref="AC35:AC38"/>
    <mergeCell ref="AC39:AC42"/>
    <mergeCell ref="AC43:AC46"/>
    <mergeCell ref="AC47:AC50"/>
    <mergeCell ref="AC51:AC54"/>
    <mergeCell ref="AC55:AC58"/>
    <mergeCell ref="AC59:AC62"/>
    <mergeCell ref="AC63:AC66"/>
    <mergeCell ref="AC67:AC70"/>
    <mergeCell ref="AC71:AC74"/>
    <mergeCell ref="AC75:AC78"/>
    <mergeCell ref="AC79:AC82"/>
    <mergeCell ref="AC83:AC86"/>
    <mergeCell ref="AC87:AC90"/>
    <mergeCell ref="AC91:AC94"/>
    <mergeCell ref="AC95:AC98"/>
    <mergeCell ref="AC99:AC102"/>
    <mergeCell ref="AC103:AC106"/>
    <mergeCell ref="AD19:AD22"/>
    <mergeCell ref="AD23:AD26"/>
    <mergeCell ref="AD27:AD30"/>
    <mergeCell ref="AD31:AD34"/>
    <mergeCell ref="AD35:AD38"/>
    <mergeCell ref="AD39:AD42"/>
    <mergeCell ref="AD43:AD46"/>
    <mergeCell ref="AD47:AD50"/>
    <mergeCell ref="AD51:AD54"/>
    <mergeCell ref="AD55:AD58"/>
    <mergeCell ref="AD59:AD62"/>
    <mergeCell ref="AD63:AD66"/>
    <mergeCell ref="AD67:AD70"/>
    <mergeCell ref="AD71:AD74"/>
    <mergeCell ref="AD75:AD78"/>
    <mergeCell ref="AD79:AD82"/>
    <mergeCell ref="AD83:AD86"/>
    <mergeCell ref="AD87:AD90"/>
    <mergeCell ref="AD91:AD94"/>
    <mergeCell ref="AD95:AD98"/>
    <mergeCell ref="AD99:AD102"/>
    <mergeCell ref="AD103:AD106"/>
  </mergeCells>
  <dataValidations count="1">
    <dataValidation type="list" allowBlank="1" showInputMessage="1" showErrorMessage="1" sqref="D11:D18">
      <formula1>#REF!</formula1>
    </dataValidation>
  </dataValidations>
  <pageMargins left="0.70866141732283472" right="0.70866141732283472" top="0.74803149606299213" bottom="0.74803149606299213" header="0.31496062992125984" footer="0.31496062992125984"/>
  <pageSetup orientation="portrait" r:id="rId1"/>
  <legacyDrawing r:id="rId2"/>
  <extLst xmlns:x14="http://schemas.microsoft.com/office/spreadsheetml/2009/9/main">
    <ext uri="{CCE6A557-97BC-4b89-ADB6-D9C93CAAB3DF}">
      <x14:dataValidations xmlns:xm="http://schemas.microsoft.com/office/excel/2006/main" count="5">
        <x14:dataValidation type="list" allowBlank="1" showInputMessage="1" showErrorMessage="1">
          <x14:formula1>
            <xm:f>Hoja3!$E$7:$E$8</xm:f>
          </x14:formula1>
          <xm:sqref>E11:E106</xm:sqref>
        </x14:dataValidation>
        <x14:dataValidation type="list" allowBlank="1" showInputMessage="1" showErrorMessage="1" error="SOLO, SI SE CUMPLE EN SU TOTALIDAD,  EL VALOR  ES 15. DE LO CONTRARIO EL VALOR ES 0.">
          <x14:formula1>
            <xm:f>Hoja3!$I$7:$I$8</xm:f>
          </x14:formula1>
          <xm:sqref>I11:I106 Q11:Q106 O11:O106 K11:K106 G11:G106</xm:sqref>
        </x14:dataValidation>
        <x14:dataValidation type="list" allowBlank="1" showInputMessage="1" showErrorMessage="1" error="SOLO, SI SE CUMPLE A EN SU TOTALIDAD, EL VALOR ES 15. DE LO CONTRARIO ES 0.">
          <x14:formula1>
            <xm:f>Hoja3!$J$7:$J$9</xm:f>
          </x14:formula1>
          <xm:sqref>M11:M106</xm:sqref>
        </x14:dataValidation>
        <x14:dataValidation type="list" allowBlank="1" showInputMessage="1" showErrorMessage="1" error="SOLO, SI SE CUMPLE A EN SU TOTALIDAD, EL VALOR ES 15. DE LO CONTRARIO ES 0.">
          <x14:formula1>
            <xm:f>Hoja3!$K$7:$K$9</xm:f>
          </x14:formula1>
          <xm:sqref>S11:S106</xm:sqref>
        </x14:dataValidation>
        <x14:dataValidation type="list" allowBlank="1" showInputMessage="1" showErrorMessage="1">
          <x14:formula1>
            <xm:f>Hoja3!$L$7:$L$9</xm:f>
          </x14:formula1>
          <xm:sqref>X11:X106</xm:sqref>
        </x14:dataValidation>
      </x14:dataValidations>
    </ext>
  </extLst>
</worksheet>
</file>

<file path=xl/worksheets/sheet9.xml><?xml version="1.0" encoding="utf-8"?>
<worksheet xmlns="http://schemas.openxmlformats.org/spreadsheetml/2006/main" xmlns:r="http://schemas.openxmlformats.org/officeDocument/2006/relationships">
  <dimension ref="A1:AB41"/>
  <sheetViews>
    <sheetView showGridLines="0" topLeftCell="A7" zoomScale="80" zoomScaleNormal="80" workbookViewId="0">
      <selection activeCell="N11" sqref="N11"/>
    </sheetView>
  </sheetViews>
  <sheetFormatPr baseColWidth="10" defaultColWidth="0" defaultRowHeight="13.2" zeroHeight="1"/>
  <cols>
    <col min="1" max="1" width="2" style="20" customWidth="1"/>
    <col min="2" max="2" width="20.6640625" style="20" customWidth="1"/>
    <col min="3" max="13" width="15.6640625" style="20" customWidth="1"/>
    <col min="14" max="14" width="17.88671875" style="20" customWidth="1"/>
    <col min="15" max="15" width="8.109375" style="20" customWidth="1"/>
    <col min="16" max="16" width="8.109375" style="21" customWidth="1"/>
    <col min="17" max="17" width="19.44140625" style="21" customWidth="1"/>
    <col min="18" max="18" width="12" style="20" hidden="1" customWidth="1"/>
    <col min="19" max="19" width="20.109375" style="20" hidden="1" customWidth="1"/>
    <col min="20" max="20" width="15.6640625" style="20" hidden="1" customWidth="1"/>
    <col min="21" max="21" width="20.109375" style="20" hidden="1" customWidth="1"/>
    <col min="22" max="27" width="11.44140625" style="20" hidden="1" customWidth="1"/>
    <col min="28" max="28" width="28" style="20" hidden="1" customWidth="1"/>
    <col min="29" max="16384" width="11.44140625" style="20" hidden="1"/>
  </cols>
  <sheetData>
    <row r="1" spans="1:21" ht="15" customHeight="1"/>
    <row r="2" spans="1:21" ht="29.25" customHeight="1">
      <c r="A2" s="22"/>
      <c r="B2" s="255" t="s">
        <v>189</v>
      </c>
      <c r="C2" s="255"/>
      <c r="D2" s="255"/>
      <c r="E2" s="255"/>
      <c r="F2" s="255"/>
      <c r="G2" s="255"/>
      <c r="H2" s="255"/>
      <c r="I2" s="255"/>
      <c r="J2" s="255"/>
      <c r="K2" s="255"/>
      <c r="L2" s="255"/>
      <c r="M2" s="255"/>
      <c r="N2" s="255"/>
    </row>
    <row r="3" spans="1:21" ht="12" customHeight="1" thickBot="1"/>
    <row r="4" spans="1:21" ht="18.75" customHeight="1">
      <c r="B4" s="256" t="s">
        <v>208</v>
      </c>
      <c r="C4" s="257"/>
      <c r="D4" s="257"/>
      <c r="E4" s="257"/>
      <c r="F4" s="257"/>
      <c r="G4" s="257"/>
      <c r="H4" s="257"/>
      <c r="I4" s="257"/>
      <c r="J4" s="257"/>
      <c r="K4" s="257"/>
      <c r="L4" s="257"/>
      <c r="M4" s="257"/>
      <c r="N4" s="257"/>
    </row>
    <row r="5" spans="1:21" ht="105.75" customHeight="1" thickBot="1">
      <c r="B5" s="258"/>
      <c r="C5" s="259"/>
      <c r="D5" s="259"/>
      <c r="E5" s="259"/>
      <c r="F5" s="259"/>
      <c r="G5" s="259"/>
      <c r="H5" s="259"/>
      <c r="I5" s="259"/>
      <c r="J5" s="259"/>
      <c r="K5" s="259"/>
      <c r="L5" s="259"/>
      <c r="M5" s="259"/>
      <c r="N5" s="259"/>
    </row>
    <row r="6" spans="1:21" ht="10.5" customHeight="1">
      <c r="B6" s="23"/>
      <c r="C6" s="23"/>
      <c r="D6" s="23"/>
      <c r="E6" s="23"/>
      <c r="F6" s="23"/>
    </row>
    <row r="7" spans="1:21" ht="4.5" customHeight="1" thickBot="1">
      <c r="B7" s="24"/>
      <c r="C7" s="25"/>
      <c r="D7" s="24"/>
      <c r="E7" s="24"/>
      <c r="F7" s="26"/>
      <c r="G7" s="26"/>
      <c r="H7" s="26"/>
      <c r="I7" s="26"/>
      <c r="J7" s="27"/>
      <c r="K7" s="25"/>
      <c r="L7" s="28"/>
    </row>
    <row r="8" spans="1:21" ht="39.75" customHeight="1">
      <c r="A8" s="26"/>
      <c r="B8" s="29"/>
      <c r="C8" s="273" t="s">
        <v>209</v>
      </c>
      <c r="D8" s="274"/>
      <c r="E8" s="275"/>
      <c r="F8" s="30"/>
      <c r="G8" s="30"/>
      <c r="H8" s="30"/>
      <c r="I8" s="30"/>
      <c r="J8" s="30"/>
      <c r="K8" s="273" t="s">
        <v>210</v>
      </c>
      <c r="L8" s="274"/>
      <c r="M8" s="275"/>
      <c r="P8" s="31"/>
    </row>
    <row r="9" spans="1:21" ht="31.5" customHeight="1">
      <c r="B9" s="265" t="s">
        <v>6</v>
      </c>
      <c r="C9" s="269" t="s">
        <v>15</v>
      </c>
      <c r="D9" s="269" t="s">
        <v>16</v>
      </c>
      <c r="E9" s="263" t="s">
        <v>38</v>
      </c>
      <c r="F9" s="271" t="s">
        <v>268</v>
      </c>
      <c r="G9" s="263" t="s">
        <v>120</v>
      </c>
      <c r="H9" s="263" t="s">
        <v>121</v>
      </c>
      <c r="I9" s="263" t="s">
        <v>125</v>
      </c>
      <c r="J9" s="263" t="s">
        <v>126</v>
      </c>
      <c r="K9" s="267" t="s">
        <v>10</v>
      </c>
      <c r="L9" s="267" t="s">
        <v>11</v>
      </c>
      <c r="M9" s="263" t="s">
        <v>72</v>
      </c>
      <c r="N9" s="263" t="s">
        <v>73</v>
      </c>
      <c r="Q9" s="31"/>
      <c r="R9" s="26"/>
      <c r="S9" s="26"/>
      <c r="T9" s="26"/>
      <c r="U9" s="26"/>
    </row>
    <row r="10" spans="1:21" ht="48" customHeight="1">
      <c r="B10" s="266"/>
      <c r="C10" s="270"/>
      <c r="D10" s="270"/>
      <c r="E10" s="264"/>
      <c r="F10" s="272"/>
      <c r="G10" s="264"/>
      <c r="H10" s="264"/>
      <c r="I10" s="264"/>
      <c r="J10" s="264"/>
      <c r="K10" s="268"/>
      <c r="L10" s="268"/>
      <c r="M10" s="264"/>
      <c r="N10" s="264"/>
    </row>
    <row r="11" spans="1:21" ht="84" customHeight="1">
      <c r="A11" s="26"/>
      <c r="B11" s="137" t="str">
        <f>'2.IDENTIFICACIÓN'!F4</f>
        <v>Documentos de archivo no organizados según las disposiciones técnicas archivisticas dadas por la normatividad vigente</v>
      </c>
      <c r="C11" s="138" t="str">
        <f>'5. ZONA RIESGO INHERENTE '!K9</f>
        <v>2- IMPROBABLE</v>
      </c>
      <c r="D11" s="137" t="str">
        <f>'5. ZONA RIESGO INHERENTE '!L9</f>
        <v>1- INSIGNIFICANTE</v>
      </c>
      <c r="E11" s="137" t="str">
        <f>'5. ZONA RIESGO INHERENTE '!M9</f>
        <v>ZONA DE RIESGO BAJA</v>
      </c>
      <c r="F11" s="139" t="str">
        <f>'6. EVALUACIÓN (2)'!AD11</f>
        <v>DEBIL</v>
      </c>
      <c r="G11" s="33" t="s">
        <v>156</v>
      </c>
      <c r="H11" s="33" t="s">
        <v>156</v>
      </c>
      <c r="I11" s="138">
        <f>IF(AND(F11=Hoja3!$L$7,G11=Hoja3!$F$7,OR(H11=Hoja3!$G$7,H11=Hoja3!$G$8,H11=Hoja3!$G$9)),2,IF(AND(F11=Hoja3!$L$8,G11=Hoja3!$F$7,OR(H11=Hoja3!$G$7,H11=Hoja3!$G$8,H11=Hoja3!$G$9)),1,IF(AND(OR(F11=Hoja3!$L$7,F11=Hoja3!$L$8),G11=Hoja3!$F$8,H11=Hoja3!$G$7),0,0)))</f>
        <v>0</v>
      </c>
      <c r="J11" s="138">
        <f>IF(AND(H11=Hoja3!$G$7,F11=Hoja3!$L$7,OR(I11=2,I11=0)),2,IF(AND(H11=Hoja3!$G$8,I11=2),1,IF(AND(H11=Hoja3!$G$7,I11=1),1,IF(AND(H11=Hoja3!$G$7,I11=0,F11=Hoja3!$L$8),1,IF(AND(H11=Hoja3!$G$9,0),0,IF(AND(H11=Hoja3!$G$8,1),0,IF(AND(H11=Hoja3!$G$9,1),0,0)))))))</f>
        <v>0</v>
      </c>
      <c r="K11" s="33" t="s">
        <v>198</v>
      </c>
      <c r="L11" s="33" t="s">
        <v>66</v>
      </c>
      <c r="M11" s="140" t="str">
        <f>IF(OR(AND(OR(K11="1- Rara vez",K11="2- Improbable"),OR(L11="1- INSIGNIFICANTE",L11="2- MENOR")),AND(K11="3- Posible",L11="1- INSIGNIFICANTE")),"ZONA DE RIESGO BAJA",IF(OR(AND(K11="3- Posible",L11="2- MENOR"),AND(K11="4- Probable",L11="1- INSIGNIFICANTE"),AND(OR(K11="1- Rara vez",K11="2- Improbable"),L11="3- MODERADO")),"ZONA DE RIESGO MODERADO",IF(OR(AND(K11="5- Casi seguro",L11="1- INSIGNIFICANTE"),AND(OR(K11="4- Probable",K11="5- Casi seguro"),L11="2- MENOR"),AND(OR(K11="3- Posible",K11="4- Probable"),L11="3- MODERADO"),AND(OR(K11="1- Rara vez",K11="2- Improbable"),L11="4- MAYOR")),"ZONA DE RIESGO ALTA",IF(AND(K11=0,L11=0),"","ZONA DE RIESGO EXTREMA"))))</f>
        <v>ZONA DE RIESGO BAJA</v>
      </c>
      <c r="N11" s="141" t="s">
        <v>128</v>
      </c>
    </row>
    <row r="12" spans="1:21" ht="63.75" customHeight="1">
      <c r="B12" s="137" t="str">
        <f>'2.IDENTIFICACIÓN'!F5</f>
        <v>Entrega a un tercero por parte del personal que custodia  información, archivos  que hacen parte de la memoria histórica de la entidad y de la ciudad,  permitiendo que se conozcan y manipulen, a cambio de dádivas.</v>
      </c>
      <c r="C12" s="158" t="str">
        <f>'5. ZONA RIESGO INHERENTE '!K10</f>
        <v>2- IMPROBABLE</v>
      </c>
      <c r="D12" s="159" t="str">
        <f>'5. ZONA RIESGO INHERENTE '!L10</f>
        <v>5- CATASTROFICO</v>
      </c>
      <c r="E12" s="160" t="str">
        <f>'5. ZONA RIESGO INHERENTE '!M10</f>
        <v>ZONA DE RIESGO EXTREMA</v>
      </c>
      <c r="F12" s="139" t="str">
        <f>'6. EVALUACIÓN (2)'!AD15</f>
        <v>FUERTE</v>
      </c>
      <c r="G12" s="35" t="s">
        <v>156</v>
      </c>
      <c r="H12" s="35" t="s">
        <v>156</v>
      </c>
      <c r="I12" s="138">
        <f>IF(AND(F12=Hoja3!$L$7,G12=Hoja3!$F$7,OR(H12=Hoja3!$G$7,H12=Hoja3!$G$8,H12=Hoja3!$G$9)),2,IF(AND(F12=Hoja3!$L$8,G12=Hoja3!$F$7,OR(H12=Hoja3!$G$7,H12=Hoja3!$G$8,H12=Hoja3!$G$9)),1,IF(AND(OR(F12=Hoja3!$L$7,F12=Hoja3!$L$8),G12=Hoja3!$F$8,H12=Hoja3!$G$7),0,0)))</f>
        <v>2</v>
      </c>
      <c r="J12" s="138">
        <f>IF(AND(H12=Hoja3!$G$7,F12=Hoja3!$L$7,OR(I12=2,I12=0)),2,IF(AND(H12=Hoja3!$G$8,I12=2),1,IF(AND(H12=Hoja3!$G$7,I12=1),1,IF(AND(H12=Hoja3!$G$7,I12=0,F12=Hoja3!$L$8),1,IF(AND(H12=Hoja3!$G$9,0),0,IF(AND(H12=Hoja3!$G$8,1),0,IF(AND(H12=Hoja3!$G$9,1),0,0)))))))</f>
        <v>2</v>
      </c>
      <c r="K12" s="35" t="s">
        <v>198</v>
      </c>
      <c r="L12" s="35" t="s">
        <v>69</v>
      </c>
      <c r="M12" s="140" t="str">
        <f t="shared" ref="M12:M30" si="0">IF(OR(AND(OR(K12="1- Rara vez",K12="2- Improbable"),OR(L12="1- INSIGNIFICANTE",L12="2- MENOR")),AND(K12="3- Posible",L12="1- INSIGNIFICANTE")),"ZONA DE RIESGO BAJA",IF(OR(AND(K12="3- Posible",L12="2- MENOR"),AND(K12="4- Probable",L12="1- INSIGNIFICANTE"),AND(OR(K12="1- Rara vez",K12="2- Improbable"),L12="3- MODERADO")),"ZONA DE RIESGO MODERADO",IF(OR(AND(K12="5- Casi seguro",L12="1- INSIGNIFICANTE"),AND(OR(K12="4- Probable",K12="5- Casi seguro"),L12="2- MENOR"),AND(OR(K12="3- Posible",K12="4- Probable"),L12="3- MODERADO"),AND(OR(K12="1- Rara vez",K12="2- Improbable"),L12="4- MAYOR")),"ZONA DE RIESGO ALTA",IF(AND(K12=0,L12=0),"","ZONA DE RIESGO EXTREMA"))))</f>
        <v>ZONA DE RIESGO EXTREMA</v>
      </c>
      <c r="N12" s="141" t="s">
        <v>127</v>
      </c>
    </row>
    <row r="13" spans="1:21" ht="30" customHeight="1">
      <c r="B13" s="137">
        <f>'2.IDENTIFICACIÓN'!F6</f>
        <v>0</v>
      </c>
      <c r="C13" s="138">
        <f>'5. ZONA RIESGO INHERENTE '!K11</f>
        <v>0</v>
      </c>
      <c r="D13" s="137" t="e">
        <f>'5. ZONA RIESGO INHERENTE '!L11</f>
        <v>#N/A</v>
      </c>
      <c r="E13" s="140" t="e">
        <f>'5. ZONA RIESGO INHERENTE '!M11</f>
        <v>#N/A</v>
      </c>
      <c r="F13" s="139" t="e">
        <f>'6. EVALUACIÓN (2)'!AD19</f>
        <v>#DIV/0!</v>
      </c>
      <c r="G13" s="35"/>
      <c r="H13" s="35"/>
      <c r="I13" s="138" t="e">
        <f>IF(AND(F13=Hoja3!$L$7,G13=Hoja3!$F$7,OR(H13=Hoja3!$G$7,H13=Hoja3!$G$8,H13=Hoja3!$G$9)),2,IF(AND(F13=Hoja3!$L$8,G13=Hoja3!$F$7,OR(H13=Hoja3!$G$7,H13=Hoja3!$G$8,H13=Hoja3!$G$9)),1,IF(AND(OR(F13=Hoja3!$L$7,F13=Hoja3!$L$8),G13=Hoja3!$F$8,H13=Hoja3!$G$7),0,0)))</f>
        <v>#DIV/0!</v>
      </c>
      <c r="J13" s="138" t="e">
        <f>IF(AND(H13=Hoja3!$G$7,F13=Hoja3!$L$7,OR(I13=2,I13=0)),2,IF(AND(H13=Hoja3!$G$8,I13=2),1,IF(AND(H13=Hoja3!$G$7,I13=1),1,IF(AND(H13=Hoja3!$G$7,I13=0,F13=Hoja3!$L$8),1,IF(AND(H13=Hoja3!$G$9,0),0,IF(AND(H13=Hoja3!$G$8,1),0,IF(AND(H13=Hoja3!$G$9,1),0,0)))))))</f>
        <v>#DIV/0!</v>
      </c>
      <c r="K13" s="35"/>
      <c r="L13" s="35"/>
      <c r="M13" s="140" t="str">
        <f t="shared" si="0"/>
        <v/>
      </c>
      <c r="N13" s="141"/>
    </row>
    <row r="14" spans="1:21" ht="30" customHeight="1">
      <c r="B14" s="137">
        <f>'2.IDENTIFICACIÓN'!F7</f>
        <v>0</v>
      </c>
      <c r="C14" s="138">
        <f>'5. ZONA RIESGO INHERENTE '!K12</f>
        <v>0</v>
      </c>
      <c r="D14" s="137" t="e">
        <f>'5. ZONA RIESGO INHERENTE '!L12</f>
        <v>#N/A</v>
      </c>
      <c r="E14" s="140" t="e">
        <f>'5. ZONA RIESGO INHERENTE '!M12</f>
        <v>#N/A</v>
      </c>
      <c r="F14" s="139" t="e">
        <f>'6. EVALUACIÓN (2)'!AD23</f>
        <v>#DIV/0!</v>
      </c>
      <c r="G14" s="35"/>
      <c r="H14" s="35"/>
      <c r="I14" s="138" t="e">
        <f>IF(AND(F14=Hoja3!$L$7,G14=Hoja3!$F$7,OR(H14=Hoja3!$G$7,H14=Hoja3!$G$8,H14=Hoja3!$G$9)),2,IF(AND(F14=Hoja3!$L$8,G14=Hoja3!$F$7,OR(H14=Hoja3!$G$7,H14=Hoja3!$G$8,H14=Hoja3!$G$9)),1,IF(AND(OR(F14=Hoja3!$L$7,F14=Hoja3!$L$8),G14=Hoja3!$F$8,H14=Hoja3!$G$7),0,0)))</f>
        <v>#DIV/0!</v>
      </c>
      <c r="J14" s="138" t="e">
        <f>IF(AND(H14=Hoja3!$G$7,F14=Hoja3!$L$7,OR(I14=2,I14=0)),2,IF(AND(H14=Hoja3!$G$8,I14=2),1,IF(AND(H14=Hoja3!$G$7,I14=1),1,IF(AND(H14=Hoja3!$G$7,I14=0,F14=Hoja3!$L$8),1,IF(AND(H14=Hoja3!$G$9,0),0,IF(AND(H14=Hoja3!$G$8,1),0,IF(AND(H14=Hoja3!$G$9,1),0,0)))))))</f>
        <v>#DIV/0!</v>
      </c>
      <c r="K14" s="35"/>
      <c r="L14" s="35"/>
      <c r="M14" s="140" t="str">
        <f t="shared" si="0"/>
        <v/>
      </c>
      <c r="N14" s="141"/>
    </row>
    <row r="15" spans="1:21" ht="30" customHeight="1">
      <c r="B15" s="137">
        <f>'2.IDENTIFICACIÓN'!F8</f>
        <v>0</v>
      </c>
      <c r="C15" s="138">
        <f>'5. ZONA RIESGO INHERENTE '!K13</f>
        <v>0</v>
      </c>
      <c r="D15" s="137" t="e">
        <f>'5. ZONA RIESGO INHERENTE '!L13</f>
        <v>#N/A</v>
      </c>
      <c r="E15" s="140" t="e">
        <f>'5. ZONA RIESGO INHERENTE '!M13</f>
        <v>#N/A</v>
      </c>
      <c r="F15" s="139" t="e">
        <f>'6. EVALUACIÓN (2)'!AD27</f>
        <v>#DIV/0!</v>
      </c>
      <c r="G15" s="35"/>
      <c r="H15" s="35"/>
      <c r="I15" s="138" t="e">
        <f>IF(AND(F15=Hoja3!$L$7,G15=Hoja3!$F$7,OR(H15=Hoja3!$G$7,H15=Hoja3!$G$8,H15=Hoja3!$G$9)),2,IF(AND(F15=Hoja3!$L$8,G15=Hoja3!$F$7,OR(H15=Hoja3!$G$7,H15=Hoja3!$G$8,H15=Hoja3!$G$9)),1,IF(AND(OR(F15=Hoja3!$L$7,F15=Hoja3!$L$8),G15=Hoja3!$F$8,H15=Hoja3!$G$7),0,0)))</f>
        <v>#DIV/0!</v>
      </c>
      <c r="J15" s="138" t="e">
        <f>IF(AND(H15=Hoja3!$G$7,F15=Hoja3!$L$7,OR(I15=2,I15=0)),2,IF(AND(H15=Hoja3!$G$8,I15=2),1,IF(AND(H15=Hoja3!$G$7,I15=1),1,IF(AND(H15=Hoja3!$G$7,I15=0,F15=Hoja3!$L$8),1,IF(AND(H15=Hoja3!$G$9,0),0,IF(AND(H15=Hoja3!$G$8,1),0,IF(AND(H15=Hoja3!$G$9,1),0,0)))))))</f>
        <v>#DIV/0!</v>
      </c>
      <c r="K15" s="35"/>
      <c r="L15" s="35"/>
      <c r="M15" s="140" t="str">
        <f t="shared" si="0"/>
        <v/>
      </c>
      <c r="N15" s="141"/>
    </row>
    <row r="16" spans="1:21" ht="30" customHeight="1">
      <c r="B16" s="137">
        <f>'2.IDENTIFICACIÓN'!F9</f>
        <v>0</v>
      </c>
      <c r="C16" s="138">
        <f>'5. ZONA RIESGO INHERENTE '!K14</f>
        <v>0</v>
      </c>
      <c r="D16" s="137" t="e">
        <f>'5. ZONA RIESGO INHERENTE '!L14</f>
        <v>#N/A</v>
      </c>
      <c r="E16" s="140" t="e">
        <f>'5. ZONA RIESGO INHERENTE '!M14</f>
        <v>#N/A</v>
      </c>
      <c r="F16" s="139" t="e">
        <f>'6. EVALUACIÓN (2)'!AD31</f>
        <v>#DIV/0!</v>
      </c>
      <c r="G16" s="35"/>
      <c r="H16" s="35"/>
      <c r="I16" s="138" t="e">
        <f>IF(AND(F16=Hoja3!$L$7,G16=Hoja3!$F$7,OR(H16=Hoja3!$G$7,H16=Hoja3!$G$8,H16=Hoja3!$G$9)),2,IF(AND(F16=Hoja3!$L$8,G16=Hoja3!$F$7,OR(H16=Hoja3!$G$7,H16=Hoja3!$G$8,H16=Hoja3!$G$9)),1,IF(AND(OR(F16=Hoja3!$L$7,F16=Hoja3!$L$8),G16=Hoja3!$F$8,H16=Hoja3!$G$7),0,0)))</f>
        <v>#DIV/0!</v>
      </c>
      <c r="J16" s="138" t="e">
        <f>IF(AND(H16=Hoja3!$G$7,F16=Hoja3!$L$7,OR(I16=2,I16=0)),2,IF(AND(H16=Hoja3!$G$8,I16=2),1,IF(AND(H16=Hoja3!$G$7,I16=1),1,IF(AND(H16=Hoja3!$G$7,I16=0,F16=Hoja3!$L$8),1,IF(AND(H16=Hoja3!$G$9,0),0,IF(AND(H16=Hoja3!$G$8,1),0,IF(AND(H16=Hoja3!$G$9,1),0,0)))))))</f>
        <v>#DIV/0!</v>
      </c>
      <c r="K16" s="35"/>
      <c r="L16" s="35"/>
      <c r="M16" s="140" t="str">
        <f t="shared" si="0"/>
        <v/>
      </c>
      <c r="N16" s="141"/>
    </row>
    <row r="17" spans="1:14" ht="30" customHeight="1">
      <c r="B17" s="137">
        <f>'2.IDENTIFICACIÓN'!F10</f>
        <v>0</v>
      </c>
      <c r="C17" s="138">
        <f>'5. ZONA RIESGO INHERENTE '!K15</f>
        <v>0</v>
      </c>
      <c r="D17" s="137" t="e">
        <f>'5. ZONA RIESGO INHERENTE '!L15</f>
        <v>#N/A</v>
      </c>
      <c r="E17" s="140" t="e">
        <f>'5. ZONA RIESGO INHERENTE '!M15</f>
        <v>#N/A</v>
      </c>
      <c r="F17" s="139" t="e">
        <f>'6. EVALUACIÓN (2)'!AD35</f>
        <v>#DIV/0!</v>
      </c>
      <c r="G17" s="35"/>
      <c r="H17" s="35"/>
      <c r="I17" s="138" t="e">
        <f>IF(AND(F17=Hoja3!$L$7,G17=Hoja3!$F$7,OR(H17=Hoja3!$G$7,H17=Hoja3!$G$8,H17=Hoja3!$G$9)),2,IF(AND(F17=Hoja3!$L$8,G17=Hoja3!$F$7,OR(H17=Hoja3!$G$7,H17=Hoja3!$G$8,H17=Hoja3!$G$9)),1,IF(AND(OR(F17=Hoja3!$L$7,F17=Hoja3!$L$8),G17=Hoja3!$F$8,H17=Hoja3!$G$7),0,0)))</f>
        <v>#DIV/0!</v>
      </c>
      <c r="J17" s="138" t="e">
        <f>IF(AND(H17=Hoja3!$G$7,F17=Hoja3!$L$7,OR(I17=2,I17=0)),2,IF(AND(H17=Hoja3!$G$8,I17=2),1,IF(AND(H17=Hoja3!$G$7,I17=1),1,IF(AND(H17=Hoja3!$G$7,I17=0,F17=Hoja3!$L$8),1,IF(AND(H17=Hoja3!$G$9,0),0,IF(AND(H17=Hoja3!$G$8,1),0,IF(AND(H17=Hoja3!$G$9,1),0,0)))))))</f>
        <v>#DIV/0!</v>
      </c>
      <c r="K17" s="35"/>
      <c r="L17" s="35"/>
      <c r="M17" s="140" t="str">
        <f t="shared" si="0"/>
        <v/>
      </c>
      <c r="N17" s="141"/>
    </row>
    <row r="18" spans="1:14" ht="30" customHeight="1">
      <c r="B18" s="137">
        <f>'2.IDENTIFICACIÓN'!F11</f>
        <v>0</v>
      </c>
      <c r="C18" s="138">
        <f>'5. ZONA RIESGO INHERENTE '!K16</f>
        <v>0</v>
      </c>
      <c r="D18" s="137" t="e">
        <f>'5. ZONA RIESGO INHERENTE '!L16</f>
        <v>#N/A</v>
      </c>
      <c r="E18" s="140" t="e">
        <f>'5. ZONA RIESGO INHERENTE '!M16</f>
        <v>#N/A</v>
      </c>
      <c r="F18" s="139" t="e">
        <f>'6. EVALUACIÓN (2)'!AD39</f>
        <v>#DIV/0!</v>
      </c>
      <c r="G18" s="35"/>
      <c r="H18" s="35"/>
      <c r="I18" s="138" t="e">
        <f>IF(AND(F18=Hoja3!$L$7,G18=Hoja3!$F$7,OR(H18=Hoja3!$G$7,H18=Hoja3!$G$8,H18=Hoja3!$G$9)),2,IF(AND(F18=Hoja3!$L$8,G18=Hoja3!$F$7,OR(H18=Hoja3!$G$7,H18=Hoja3!$G$8,H18=Hoja3!$G$9)),1,IF(AND(OR(F18=Hoja3!$L$7,F18=Hoja3!$L$8),G18=Hoja3!$F$8,H18=Hoja3!$G$7),0,0)))</f>
        <v>#DIV/0!</v>
      </c>
      <c r="J18" s="138" t="e">
        <f>IF(AND(H18=Hoja3!$G$7,F18=Hoja3!$L$7,OR(I18=2,I18=0)),2,IF(AND(H18=Hoja3!$G$8,I18=2),1,IF(AND(H18=Hoja3!$G$7,I18=1),1,IF(AND(H18=Hoja3!$G$7,I18=0,F18=Hoja3!$L$8),1,IF(AND(H18=Hoja3!$G$9,0),0,IF(AND(H18=Hoja3!$G$8,1),0,IF(AND(H18=Hoja3!$G$9,1),0,0)))))))</f>
        <v>#DIV/0!</v>
      </c>
      <c r="K18" s="35"/>
      <c r="L18" s="35"/>
      <c r="M18" s="140" t="str">
        <f t="shared" si="0"/>
        <v/>
      </c>
      <c r="N18" s="141"/>
    </row>
    <row r="19" spans="1:14" ht="30" customHeight="1">
      <c r="B19" s="137">
        <f>'2.IDENTIFICACIÓN'!F12</f>
        <v>0</v>
      </c>
      <c r="C19" s="138">
        <f>'5. ZONA RIESGO INHERENTE '!K17</f>
        <v>0</v>
      </c>
      <c r="D19" s="137" t="e">
        <f>'5. ZONA RIESGO INHERENTE '!L17</f>
        <v>#N/A</v>
      </c>
      <c r="E19" s="140" t="e">
        <f>'5. ZONA RIESGO INHERENTE '!M17</f>
        <v>#N/A</v>
      </c>
      <c r="F19" s="139" t="e">
        <f>'6. EVALUACIÓN (2)'!AD43</f>
        <v>#DIV/0!</v>
      </c>
      <c r="G19" s="35"/>
      <c r="H19" s="35"/>
      <c r="I19" s="138" t="e">
        <f>IF(AND(F19=Hoja3!$L$7,G19=Hoja3!$F$7,OR(H19=Hoja3!$G$7,H19=Hoja3!$G$8,H19=Hoja3!$G$9)),2,IF(AND(F19=Hoja3!$L$8,G19=Hoja3!$F$7,OR(H19=Hoja3!$G$7,H19=Hoja3!$G$8,H19=Hoja3!$G$9)),1,IF(AND(OR(F19=Hoja3!$L$7,F19=Hoja3!$L$8),G19=Hoja3!$F$8,H19=Hoja3!$G$7),0,0)))</f>
        <v>#DIV/0!</v>
      </c>
      <c r="J19" s="138" t="e">
        <f>IF(AND(H19=Hoja3!$G$7,F19=Hoja3!$L$7,OR(I19=2,I19=0)),2,IF(AND(H19=Hoja3!$G$8,I19=2),1,IF(AND(H19=Hoja3!$G$7,I19=1),1,IF(AND(H19=Hoja3!$G$7,I19=0,F19=Hoja3!$L$8),1,IF(AND(H19=Hoja3!$G$9,0),0,IF(AND(H19=Hoja3!$G$8,1),0,IF(AND(H19=Hoja3!$G$9,1),0,0)))))))</f>
        <v>#DIV/0!</v>
      </c>
      <c r="K19" s="35"/>
      <c r="L19" s="35"/>
      <c r="M19" s="140" t="str">
        <f t="shared" si="0"/>
        <v/>
      </c>
      <c r="N19" s="141"/>
    </row>
    <row r="20" spans="1:14" ht="30" customHeight="1">
      <c r="A20" s="36"/>
      <c r="B20" s="137">
        <f>'2.IDENTIFICACIÓN'!F13</f>
        <v>0</v>
      </c>
      <c r="C20" s="138">
        <f>'5. ZONA RIESGO INHERENTE '!K18</f>
        <v>0</v>
      </c>
      <c r="D20" s="137" t="e">
        <f>'5. ZONA RIESGO INHERENTE '!L18</f>
        <v>#N/A</v>
      </c>
      <c r="E20" s="140" t="e">
        <f>'5. ZONA RIESGO INHERENTE '!M18</f>
        <v>#N/A</v>
      </c>
      <c r="F20" s="139" t="e">
        <f>'6. EVALUACIÓN (2)'!AD47</f>
        <v>#DIV/0!</v>
      </c>
      <c r="G20" s="35"/>
      <c r="H20" s="35"/>
      <c r="I20" s="138" t="e">
        <f>IF(AND(F20=Hoja3!$L$7,G20=Hoja3!$F$7,OR(H20=Hoja3!$G$7,H20=Hoja3!$G$8,H20=Hoja3!$G$9)),2,IF(AND(F20=Hoja3!$L$8,G20=Hoja3!$F$7,OR(H20=Hoja3!$G$7,H20=Hoja3!$G$8,H20=Hoja3!$G$9)),1,IF(AND(OR(F20=Hoja3!$L$7,F20=Hoja3!$L$8),G20=Hoja3!$F$8,H20=Hoja3!$G$7),0,0)))</f>
        <v>#DIV/0!</v>
      </c>
      <c r="J20" s="138" t="e">
        <f>IF(AND(H20=Hoja3!$G$7,F20=Hoja3!$L$7,OR(I20=2,I20=0)),2,IF(AND(H20=Hoja3!$G$8,I20=2),1,IF(AND(H20=Hoja3!$G$7,I20=1),1,IF(AND(H20=Hoja3!$G$7,I20=0,F20=Hoja3!$L$8),1,IF(AND(H20=Hoja3!$G$9,0),0,IF(AND(H20=Hoja3!$G$8,1),0,IF(AND(H20=Hoja3!$G$9,1),0,0)))))))</f>
        <v>#DIV/0!</v>
      </c>
      <c r="K20" s="35"/>
      <c r="L20" s="35"/>
      <c r="M20" s="140" t="str">
        <f t="shared" si="0"/>
        <v/>
      </c>
      <c r="N20" s="141"/>
    </row>
    <row r="21" spans="1:14" ht="30" customHeight="1">
      <c r="B21" s="137">
        <f>'2.IDENTIFICACIÓN'!F14</f>
        <v>0</v>
      </c>
      <c r="C21" s="138">
        <f>'5. ZONA RIESGO INHERENTE '!K19</f>
        <v>0</v>
      </c>
      <c r="D21" s="137" t="e">
        <f>'5. ZONA RIESGO INHERENTE '!L19</f>
        <v>#N/A</v>
      </c>
      <c r="E21" s="140" t="e">
        <f>'5. ZONA RIESGO INHERENTE '!M19</f>
        <v>#N/A</v>
      </c>
      <c r="F21" s="139" t="e">
        <f>'6. EVALUACIÓN (2)'!AD51</f>
        <v>#DIV/0!</v>
      </c>
      <c r="G21" s="35"/>
      <c r="H21" s="35"/>
      <c r="I21" s="138" t="e">
        <f>IF(AND(F21=Hoja3!$L$7,G21=Hoja3!$F$7,OR(H21=Hoja3!$G$7,H21=Hoja3!$G$8,H21=Hoja3!$G$9)),2,IF(AND(F21=Hoja3!$L$8,G21=Hoja3!$F$7,OR(H21=Hoja3!$G$7,H21=Hoja3!$G$8,H21=Hoja3!$G$9)),1,IF(AND(OR(F21=Hoja3!$L$7,F21=Hoja3!$L$8),G21=Hoja3!$F$8,H21=Hoja3!$G$7),0,0)))</f>
        <v>#DIV/0!</v>
      </c>
      <c r="J21" s="138" t="e">
        <f>IF(AND(H21=Hoja3!$G$7,F21=Hoja3!$L$7,OR(I21=2,I21=0)),2,IF(AND(H21=Hoja3!$G$8,I21=2),1,IF(AND(H21=Hoja3!$G$7,I21=1),1,IF(AND(H21=Hoja3!$G$7,I21=0,F21=Hoja3!$L$8),1,IF(AND(H21=Hoja3!$G$9,0),0,IF(AND(H21=Hoja3!$G$8,1),0,IF(AND(H21=Hoja3!$G$9,1),0,0)))))))</f>
        <v>#DIV/0!</v>
      </c>
      <c r="K21" s="35"/>
      <c r="L21" s="35"/>
      <c r="M21" s="140" t="str">
        <f t="shared" si="0"/>
        <v/>
      </c>
      <c r="N21" s="141"/>
    </row>
    <row r="22" spans="1:14" ht="30" customHeight="1">
      <c r="B22" s="137">
        <f>'2.IDENTIFICACIÓN'!F15</f>
        <v>0</v>
      </c>
      <c r="C22" s="138">
        <f>'5. ZONA RIESGO INHERENTE '!K20</f>
        <v>0</v>
      </c>
      <c r="D22" s="137" t="e">
        <f>'5. ZONA RIESGO INHERENTE '!L20</f>
        <v>#N/A</v>
      </c>
      <c r="E22" s="140" t="e">
        <f>'5. ZONA RIESGO INHERENTE '!M20</f>
        <v>#N/A</v>
      </c>
      <c r="F22" s="139" t="e">
        <f>'6. EVALUACIÓN (2)'!AD55</f>
        <v>#DIV/0!</v>
      </c>
      <c r="G22" s="35"/>
      <c r="H22" s="35"/>
      <c r="I22" s="138" t="e">
        <f>IF(AND(F22=Hoja3!$L$7,G22=Hoja3!$F$7,OR(H22=Hoja3!$G$7,H22=Hoja3!$G$8,H22=Hoja3!$G$9)),2,IF(AND(F22=Hoja3!$L$8,G22=Hoja3!$F$7,OR(H22=Hoja3!$G$7,H22=Hoja3!$G$8,H22=Hoja3!$G$9)),1,IF(AND(OR(F22=Hoja3!$L$7,F22=Hoja3!$L$8),G22=Hoja3!$F$8,H22=Hoja3!$G$7),0,0)))</f>
        <v>#DIV/0!</v>
      </c>
      <c r="J22" s="138" t="e">
        <f>IF(AND(H22=Hoja3!$G$7,F22=Hoja3!$L$7,OR(I22=2,I22=0)),2,IF(AND(H22=Hoja3!$G$8,I22=2),1,IF(AND(H22=Hoja3!$G$7,I22=1),1,IF(AND(H22=Hoja3!$G$7,I22=0,F22=Hoja3!$L$8),1,IF(AND(H22=Hoja3!$G$9,0),0,IF(AND(H22=Hoja3!$G$8,1),0,IF(AND(H22=Hoja3!$G$9,1),0,0)))))))</f>
        <v>#DIV/0!</v>
      </c>
      <c r="K22" s="35"/>
      <c r="L22" s="35"/>
      <c r="M22" s="140" t="str">
        <f t="shared" si="0"/>
        <v/>
      </c>
      <c r="N22" s="141"/>
    </row>
    <row r="23" spans="1:14" ht="30" customHeight="1">
      <c r="B23" s="137">
        <f>'2.IDENTIFICACIÓN'!F16</f>
        <v>0</v>
      </c>
      <c r="C23" s="138">
        <f>'5. ZONA RIESGO INHERENTE '!K21</f>
        <v>0</v>
      </c>
      <c r="D23" s="137" t="e">
        <f>'5. ZONA RIESGO INHERENTE '!L21</f>
        <v>#N/A</v>
      </c>
      <c r="E23" s="140" t="e">
        <f>'5. ZONA RIESGO INHERENTE '!M21</f>
        <v>#N/A</v>
      </c>
      <c r="F23" s="139" t="e">
        <f>'6. EVALUACIÓN (2)'!AD59</f>
        <v>#DIV/0!</v>
      </c>
      <c r="G23" s="35"/>
      <c r="H23" s="35"/>
      <c r="I23" s="138" t="e">
        <f>IF(AND(F23=Hoja3!$L$7,G23=Hoja3!$F$7,OR(H23=Hoja3!$G$7,H23=Hoja3!$G$8,H23=Hoja3!$G$9)),2,IF(AND(F23=Hoja3!$L$8,G23=Hoja3!$F$7,OR(H23=Hoja3!$G$7,H23=Hoja3!$G$8,H23=Hoja3!$G$9)),1,IF(AND(OR(F23=Hoja3!$L$7,F23=Hoja3!$L$8),G23=Hoja3!$F$8,H23=Hoja3!$G$7),0,0)))</f>
        <v>#DIV/0!</v>
      </c>
      <c r="J23" s="138" t="e">
        <f>IF(AND(H23=Hoja3!$G$7,F23=Hoja3!$L$7,OR(I23=2,I23=0)),2,IF(AND(H23=Hoja3!$G$8,I23=2),1,IF(AND(H23=Hoja3!$G$7,I23=1),1,IF(AND(H23=Hoja3!$G$7,I23=0,F23=Hoja3!$L$8),1,IF(AND(H23=Hoja3!$G$9,0),0,IF(AND(H23=Hoja3!$G$8,1),0,IF(AND(H23=Hoja3!$G$9,1),0,0)))))))</f>
        <v>#DIV/0!</v>
      </c>
      <c r="K23" s="35"/>
      <c r="L23" s="35"/>
      <c r="M23" s="140" t="str">
        <f t="shared" si="0"/>
        <v/>
      </c>
      <c r="N23" s="141"/>
    </row>
    <row r="24" spans="1:14" ht="30" customHeight="1">
      <c r="B24" s="137">
        <f>'2.IDENTIFICACIÓN'!F17</f>
        <v>0</v>
      </c>
      <c r="C24" s="138">
        <f>'5. ZONA RIESGO INHERENTE '!K22</f>
        <v>0</v>
      </c>
      <c r="D24" s="137" t="e">
        <f>'5. ZONA RIESGO INHERENTE '!L22</f>
        <v>#N/A</v>
      </c>
      <c r="E24" s="140" t="e">
        <f>'5. ZONA RIESGO INHERENTE '!M22</f>
        <v>#N/A</v>
      </c>
      <c r="F24" s="139" t="e">
        <f>'6. EVALUACIÓN (2)'!AD63</f>
        <v>#DIV/0!</v>
      </c>
      <c r="G24" s="35"/>
      <c r="H24" s="35"/>
      <c r="I24" s="138" t="e">
        <f>IF(AND(F24=Hoja3!$L$7,G24=Hoja3!$F$7,OR(H24=Hoja3!$G$7,H24=Hoja3!$G$8,H24=Hoja3!$G$9)),2,IF(AND(F24=Hoja3!$L$8,G24=Hoja3!$F$7,OR(H24=Hoja3!$G$7,H24=Hoja3!$G$8,H24=Hoja3!$G$9)),1,IF(AND(OR(F24=Hoja3!$L$7,F24=Hoja3!$L$8),G24=Hoja3!$F$8,H24=Hoja3!$G$7),0,0)))</f>
        <v>#DIV/0!</v>
      </c>
      <c r="J24" s="138" t="e">
        <f>IF(AND(H24=Hoja3!$G$7,F24=Hoja3!$L$7,OR(I24=2,I24=0)),2,IF(AND(H24=Hoja3!$G$8,I24=2),1,IF(AND(H24=Hoja3!$G$7,I24=1),1,IF(AND(H24=Hoja3!$G$7,I24=0,F24=Hoja3!$L$8),1,IF(AND(H24=Hoja3!$G$9,0),0,IF(AND(H24=Hoja3!$G$8,1),0,IF(AND(H24=Hoja3!$G$9,1),0,0)))))))</f>
        <v>#DIV/0!</v>
      </c>
      <c r="K24" s="35"/>
      <c r="L24" s="35"/>
      <c r="M24" s="140" t="str">
        <f t="shared" si="0"/>
        <v/>
      </c>
      <c r="N24" s="141"/>
    </row>
    <row r="25" spans="1:14" ht="30" customHeight="1">
      <c r="B25" s="137">
        <f>'2.IDENTIFICACIÓN'!F18</f>
        <v>0</v>
      </c>
      <c r="C25" s="138">
        <f>'5. ZONA RIESGO INHERENTE '!K23</f>
        <v>0</v>
      </c>
      <c r="D25" s="137" t="e">
        <f>'5. ZONA RIESGO INHERENTE '!L23</f>
        <v>#N/A</v>
      </c>
      <c r="E25" s="140" t="e">
        <f>'5. ZONA RIESGO INHERENTE '!M23</f>
        <v>#N/A</v>
      </c>
      <c r="F25" s="139" t="e">
        <f>'6. EVALUACIÓN (2)'!AD67</f>
        <v>#DIV/0!</v>
      </c>
      <c r="G25" s="35"/>
      <c r="H25" s="35"/>
      <c r="I25" s="138" t="e">
        <f>IF(AND(F25=Hoja3!$L$7,G25=Hoja3!$F$7,OR(H25=Hoja3!$G$7,H25=Hoja3!$G$8,H25=Hoja3!$G$9)),2,IF(AND(F25=Hoja3!$L$8,G25=Hoja3!$F$7,OR(H25=Hoja3!$G$7,H25=Hoja3!$G$8,H25=Hoja3!$G$9)),1,IF(AND(OR(F25=Hoja3!$L$7,F25=Hoja3!$L$8),G25=Hoja3!$F$8,H25=Hoja3!$G$7),0,0)))</f>
        <v>#DIV/0!</v>
      </c>
      <c r="J25" s="138" t="e">
        <f>IF(AND(H25=Hoja3!$G$7,F25=Hoja3!$L$7,OR(I25=2,I25=0)),2,IF(AND(H25=Hoja3!$G$8,I25=2),1,IF(AND(H25=Hoja3!$G$7,I25=1),1,IF(AND(H25=Hoja3!$G$7,I25=0,F25=Hoja3!$L$8),1,IF(AND(H25=Hoja3!$G$9,0),0,IF(AND(H25=Hoja3!$G$8,1),0,IF(AND(H25=Hoja3!$G$9,1),0,0)))))))</f>
        <v>#DIV/0!</v>
      </c>
      <c r="K25" s="35"/>
      <c r="L25" s="35"/>
      <c r="M25" s="140" t="str">
        <f t="shared" si="0"/>
        <v/>
      </c>
      <c r="N25" s="141"/>
    </row>
    <row r="26" spans="1:14" ht="30" customHeight="1">
      <c r="B26" s="137">
        <f>'2.IDENTIFICACIÓN'!F19</f>
        <v>0</v>
      </c>
      <c r="C26" s="138">
        <f>'5. ZONA RIESGO INHERENTE '!K24</f>
        <v>0</v>
      </c>
      <c r="D26" s="137" t="e">
        <f>'5. ZONA RIESGO INHERENTE '!L24</f>
        <v>#N/A</v>
      </c>
      <c r="E26" s="140" t="e">
        <f>'5. ZONA RIESGO INHERENTE '!M24</f>
        <v>#N/A</v>
      </c>
      <c r="F26" s="139" t="e">
        <f>'6. EVALUACIÓN (2)'!AD71</f>
        <v>#DIV/0!</v>
      </c>
      <c r="G26" s="35"/>
      <c r="H26" s="35"/>
      <c r="I26" s="138" t="e">
        <f>IF(AND(F26=Hoja3!$L$7,G26=Hoja3!$F$7,OR(H26=Hoja3!$G$7,H26=Hoja3!$G$8,H26=Hoja3!$G$9)),2,IF(AND(F26=Hoja3!$L$8,G26=Hoja3!$F$7,OR(H26=Hoja3!$G$7,H26=Hoja3!$G$8,H26=Hoja3!$G$9)),1,IF(AND(OR(F26=Hoja3!$L$7,F26=Hoja3!$L$8),G26=Hoja3!$F$8,H26=Hoja3!$G$7),0,0)))</f>
        <v>#DIV/0!</v>
      </c>
      <c r="J26" s="138" t="e">
        <f>IF(AND(H26=Hoja3!$G$7,F26=Hoja3!$L$7,OR(I26=2,I26=0)),2,IF(AND(H26=Hoja3!$G$8,I26=2),1,IF(AND(H26=Hoja3!$G$7,I26=1),1,IF(AND(H26=Hoja3!$G$7,I26=0,F26=Hoja3!$L$8),1,IF(AND(H26=Hoja3!$G$9,0),0,IF(AND(H26=Hoja3!$G$8,1),0,IF(AND(H26=Hoja3!$G$9,1),0,0)))))))</f>
        <v>#DIV/0!</v>
      </c>
      <c r="K26" s="35"/>
      <c r="L26" s="35"/>
      <c r="M26" s="140" t="str">
        <f t="shared" si="0"/>
        <v/>
      </c>
      <c r="N26" s="141"/>
    </row>
    <row r="27" spans="1:14" ht="30" customHeight="1">
      <c r="B27" s="137">
        <f>'2.IDENTIFICACIÓN'!F20</f>
        <v>0</v>
      </c>
      <c r="C27" s="138">
        <f>'5. ZONA RIESGO INHERENTE '!K25</f>
        <v>0</v>
      </c>
      <c r="D27" s="137" t="e">
        <f>'5. ZONA RIESGO INHERENTE '!L25</f>
        <v>#N/A</v>
      </c>
      <c r="E27" s="140" t="e">
        <f>'5. ZONA RIESGO INHERENTE '!M25</f>
        <v>#N/A</v>
      </c>
      <c r="F27" s="139" t="e">
        <f>'6. EVALUACIÓN (2)'!AD75</f>
        <v>#DIV/0!</v>
      </c>
      <c r="G27" s="35"/>
      <c r="H27" s="35"/>
      <c r="I27" s="138" t="e">
        <f>IF(AND(F27=Hoja3!$L$7,G27=Hoja3!$F$7,OR(H27=Hoja3!$G$7,H27=Hoja3!$G$8,H27=Hoja3!$G$9)),2,IF(AND(F27=Hoja3!$L$8,G27=Hoja3!$F$7,OR(H27=Hoja3!$G$7,H27=Hoja3!$G$8,H27=Hoja3!$G$9)),1,IF(AND(OR(F27=Hoja3!$L$7,F27=Hoja3!$L$8),G27=Hoja3!$F$8,H27=Hoja3!$G$7),0,0)))</f>
        <v>#DIV/0!</v>
      </c>
      <c r="J27" s="138" t="e">
        <f>IF(AND(H27=Hoja3!$G$7,F27=Hoja3!$L$7,OR(I27=2,I27=0)),2,IF(AND(H27=Hoja3!$G$8,I27=2),1,IF(AND(H27=Hoja3!$G$7,I27=1),1,IF(AND(H27=Hoja3!$G$7,I27=0,F27=Hoja3!$L$8),1,IF(AND(H27=Hoja3!$G$9,0),0,IF(AND(H27=Hoja3!$G$8,1),0,IF(AND(H27=Hoja3!$G$9,1),0,0)))))))</f>
        <v>#DIV/0!</v>
      </c>
      <c r="K27" s="35"/>
      <c r="L27" s="35"/>
      <c r="M27" s="140" t="str">
        <f t="shared" si="0"/>
        <v/>
      </c>
      <c r="N27" s="141"/>
    </row>
    <row r="28" spans="1:14" ht="30" customHeight="1">
      <c r="B28" s="137">
        <f>'2.IDENTIFICACIÓN'!F21</f>
        <v>0</v>
      </c>
      <c r="C28" s="138">
        <f>'5. ZONA RIESGO INHERENTE '!K26</f>
        <v>0</v>
      </c>
      <c r="D28" s="137" t="e">
        <f>'5. ZONA RIESGO INHERENTE '!L26</f>
        <v>#N/A</v>
      </c>
      <c r="E28" s="140" t="e">
        <f>'5. ZONA RIESGO INHERENTE '!M26</f>
        <v>#N/A</v>
      </c>
      <c r="F28" s="139" t="e">
        <f>'6. EVALUACIÓN (2)'!AD79</f>
        <v>#DIV/0!</v>
      </c>
      <c r="G28" s="35"/>
      <c r="H28" s="35"/>
      <c r="I28" s="138" t="e">
        <f>IF(AND(F28=Hoja3!$L$7,G28=Hoja3!$F$7,OR(H28=Hoja3!$G$7,H28=Hoja3!$G$8,H28=Hoja3!$G$9)),2,IF(AND(F28=Hoja3!$L$8,G28=Hoja3!$F$7,OR(H28=Hoja3!$G$7,H28=Hoja3!$G$8,H28=Hoja3!$G$9)),1,IF(AND(OR(F28=Hoja3!$L$7,F28=Hoja3!$L$8),G28=Hoja3!$F$8,H28=Hoja3!$G$7),0,0)))</f>
        <v>#DIV/0!</v>
      </c>
      <c r="J28" s="138" t="e">
        <f>IF(AND(H28=Hoja3!$G$7,F28=Hoja3!$L$7,OR(I28=2,I28=0)),2,IF(AND(H28=Hoja3!$G$8,I28=2),1,IF(AND(H28=Hoja3!$G$7,I28=1),1,IF(AND(H28=Hoja3!$G$7,I28=0,F28=Hoja3!$L$8),1,IF(AND(H28=Hoja3!$G$9,0),0,IF(AND(H28=Hoja3!$G$8,1),0,IF(AND(H28=Hoja3!$G$9,1),0,0)))))))</f>
        <v>#DIV/0!</v>
      </c>
      <c r="K28" s="35"/>
      <c r="L28" s="35"/>
      <c r="M28" s="140" t="str">
        <f t="shared" si="0"/>
        <v/>
      </c>
      <c r="N28" s="141"/>
    </row>
    <row r="29" spans="1:14" ht="30" customHeight="1">
      <c r="B29" s="137">
        <f>'2.IDENTIFICACIÓN'!F22</f>
        <v>0</v>
      </c>
      <c r="C29" s="138">
        <f>'5. ZONA RIESGO INHERENTE '!K27</f>
        <v>0</v>
      </c>
      <c r="D29" s="137" t="e">
        <f>'5. ZONA RIESGO INHERENTE '!L27</f>
        <v>#N/A</v>
      </c>
      <c r="E29" s="140" t="e">
        <f>'5. ZONA RIESGO INHERENTE '!M27</f>
        <v>#N/A</v>
      </c>
      <c r="F29" s="139" t="e">
        <f>'6. EVALUACIÓN (2)'!AD83</f>
        <v>#DIV/0!</v>
      </c>
      <c r="G29" s="35"/>
      <c r="H29" s="35"/>
      <c r="I29" s="138" t="e">
        <f>IF(AND(F29=Hoja3!$L$7,G29=Hoja3!$F$7,OR(H29=Hoja3!$G$7,H29=Hoja3!$G$8,H29=Hoja3!$G$9)),2,IF(AND(F29=Hoja3!$L$8,G29=Hoja3!$F$7,OR(H29=Hoja3!$G$7,H29=Hoja3!$G$8,H29=Hoja3!$G$9)),1,IF(AND(OR(F29=Hoja3!$L$7,F29=Hoja3!$L$8),G29=Hoja3!$F$8,H29=Hoja3!$G$7),0,0)))</f>
        <v>#DIV/0!</v>
      </c>
      <c r="J29" s="138" t="e">
        <f>IF(AND(H29=Hoja3!$G$7,F29=Hoja3!$L$7,OR(I29=2,I29=0)),2,IF(AND(H29=Hoja3!$G$8,I29=2),1,IF(AND(H29=Hoja3!$G$7,I29=1),1,IF(AND(H29=Hoja3!$G$7,I29=0,F29=Hoja3!$L$8),1,IF(AND(H29=Hoja3!$G$9,0),0,IF(AND(H29=Hoja3!$G$8,1),0,IF(AND(H29=Hoja3!$G$9,1),0,0)))))))</f>
        <v>#DIV/0!</v>
      </c>
      <c r="K29" s="35"/>
      <c r="L29" s="35"/>
      <c r="M29" s="140" t="str">
        <f t="shared" si="0"/>
        <v/>
      </c>
      <c r="N29" s="141"/>
    </row>
    <row r="30" spans="1:14">
      <c r="B30" s="137">
        <f>'2.IDENTIFICACIÓN'!F23</f>
        <v>0</v>
      </c>
      <c r="C30" s="138">
        <f>'5. ZONA RIESGO INHERENTE '!K28</f>
        <v>0</v>
      </c>
      <c r="D30" s="137" t="e">
        <f>'5. ZONA RIESGO INHERENTE '!L28</f>
        <v>#N/A</v>
      </c>
      <c r="E30" s="140" t="e">
        <f>'5. ZONA RIESGO INHERENTE '!M28</f>
        <v>#N/A</v>
      </c>
      <c r="F30" s="139" t="e">
        <f>'6. EVALUACIÓN (2)'!AD87</f>
        <v>#DIV/0!</v>
      </c>
      <c r="G30" s="35"/>
      <c r="H30" s="35"/>
      <c r="I30" s="138" t="e">
        <f>IF(AND(F30=Hoja3!$L$7,G30=Hoja3!$F$7,OR(H30=Hoja3!$G$7,H30=Hoja3!$G$8,H30=Hoja3!$G$9)),2,IF(AND(F30=Hoja3!$L$8,G30=Hoja3!$F$7,OR(H30=Hoja3!$G$7,H30=Hoja3!$G$8,H30=Hoja3!$G$9)),1,IF(AND(OR(F30=Hoja3!$L$7,F30=Hoja3!$L$8),G30=Hoja3!$F$8,H30=Hoja3!$G$7),0,0)))</f>
        <v>#DIV/0!</v>
      </c>
      <c r="J30" s="138" t="e">
        <f>IF(AND(H30=Hoja3!$G$7,F30=Hoja3!$L$7,OR(I30=2,I30=0)),2,IF(AND(H30=Hoja3!$G$8,I30=2),1,IF(AND(H30=Hoja3!$G$7,I30=1),1,IF(AND(H30=Hoja3!$G$7,I30=0,F30=Hoja3!$L$8),1,IF(AND(H30=Hoja3!$G$9,0),0,IF(AND(H30=Hoja3!$G$8,1),0,IF(AND(H30=Hoja3!$G$9,1),0,0)))))))</f>
        <v>#DIV/0!</v>
      </c>
      <c r="K30" s="35"/>
      <c r="L30" s="35"/>
      <c r="M30" s="140" t="str">
        <f t="shared" si="0"/>
        <v/>
      </c>
      <c r="N30" s="141"/>
    </row>
    <row r="31" spans="1:14">
      <c r="B31" s="37"/>
      <c r="C31" s="37"/>
      <c r="D31" s="37"/>
      <c r="E31" s="37"/>
      <c r="F31" s="37"/>
      <c r="G31" s="37"/>
      <c r="H31" s="37"/>
      <c r="I31" s="37"/>
      <c r="J31" s="37"/>
      <c r="K31" s="37"/>
      <c r="L31" s="37"/>
    </row>
    <row r="32" spans="1:14">
      <c r="B32" s="37"/>
      <c r="C32" s="37"/>
      <c r="D32" s="37"/>
      <c r="E32" s="37"/>
      <c r="F32" s="37"/>
      <c r="G32" s="37"/>
      <c r="H32" s="37"/>
      <c r="I32" s="37"/>
      <c r="J32" s="37"/>
      <c r="K32" s="37"/>
      <c r="L32" s="37"/>
    </row>
    <row r="33" spans="2:12" hidden="1">
      <c r="B33" s="37"/>
      <c r="C33" s="37"/>
      <c r="D33" s="37"/>
      <c r="E33" s="37"/>
      <c r="F33" s="37"/>
      <c r="G33" s="37"/>
      <c r="H33" s="37"/>
      <c r="I33" s="37"/>
      <c r="J33" s="37"/>
      <c r="K33" s="37"/>
      <c r="L33" s="37"/>
    </row>
    <row r="34" spans="2:12" hidden="1">
      <c r="E34" s="37"/>
    </row>
    <row r="35" spans="2:12" hidden="1">
      <c r="E35" s="37"/>
    </row>
    <row r="36" spans="2:12" hidden="1">
      <c r="E36" s="37"/>
    </row>
    <row r="37" spans="2:12" hidden="1">
      <c r="E37" s="37"/>
    </row>
    <row r="38" spans="2:12" hidden="1">
      <c r="E38" s="37"/>
    </row>
    <row r="39" spans="2:12" hidden="1">
      <c r="E39" s="37"/>
    </row>
    <row r="40" spans="2:12" hidden="1">
      <c r="E40" s="37"/>
    </row>
    <row r="41" spans="2:12" hidden="1">
      <c r="E41" s="37"/>
    </row>
  </sheetData>
  <sheetProtection algorithmName="SHA-512" hashValue="TwiOJ0UY418jsr4PHCPV/pzdiicjhoTim5DMIR94rz0MQ6vZaYOofiCbBoNJWsQ+XQyikXo7VU6gmMSRiDlmCg==" saltValue="+zwUIAaUh+3ZnOVxe8BVxw==" spinCount="100000" sheet="1" formatCells="0" formatColumns="0" formatRows="0" insertRows="0" deleteColumns="0"/>
  <mergeCells count="17">
    <mergeCell ref="K8:M8"/>
    <mergeCell ref="M9:M10"/>
    <mergeCell ref="B9:B10"/>
    <mergeCell ref="B2:N2"/>
    <mergeCell ref="B4:N5"/>
    <mergeCell ref="N9:N10"/>
    <mergeCell ref="K9:K10"/>
    <mergeCell ref="C9:C10"/>
    <mergeCell ref="D9:D10"/>
    <mergeCell ref="E9:E10"/>
    <mergeCell ref="J9:J10"/>
    <mergeCell ref="F9:F10"/>
    <mergeCell ref="L9:L10"/>
    <mergeCell ref="G9:G10"/>
    <mergeCell ref="H9:H10"/>
    <mergeCell ref="I9:I10"/>
    <mergeCell ref="C8:E8"/>
  </mergeCells>
  <conditionalFormatting sqref="F11:I30">
    <cfRule type="containsErrors" dxfId="28" priority="71">
      <formula>ISERROR(F11)</formula>
    </cfRule>
  </conditionalFormatting>
  <conditionalFormatting sqref="F11:I30">
    <cfRule type="cellIs" dxfId="27" priority="69" operator="lessThanOrEqual">
      <formula>0</formula>
    </cfRule>
  </conditionalFormatting>
  <conditionalFormatting sqref="F11:I30">
    <cfRule type="aboveAverage" dxfId="26" priority="74" equalAverage="1"/>
  </conditionalFormatting>
  <conditionalFormatting sqref="E11">
    <cfRule type="containsErrors" dxfId="25" priority="15">
      <formula>ISERROR(E11)</formula>
    </cfRule>
  </conditionalFormatting>
  <conditionalFormatting sqref="E11">
    <cfRule type="containsText" dxfId="24" priority="11" operator="containsText" text="BAJA">
      <formula>NOT(ISERROR(SEARCH("BAJA",E11)))</formula>
    </cfRule>
    <cfRule type="containsText" dxfId="23" priority="12" operator="containsText" text="ALTA">
      <formula>NOT(ISERROR(SEARCH("ALTA",E11)))</formula>
    </cfRule>
    <cfRule type="containsText" dxfId="22" priority="13" operator="containsText" text="MODERADO">
      <formula>NOT(ISERROR(SEARCH("MODERADO",E11)))</formula>
    </cfRule>
    <cfRule type="containsText" dxfId="21" priority="14" operator="containsText" text="EXTREMA">
      <formula>NOT(ISERROR(SEARCH("EXTREMA",E11)))</formula>
    </cfRule>
  </conditionalFormatting>
  <conditionalFormatting sqref="E12:E30">
    <cfRule type="containsErrors" dxfId="20" priority="10">
      <formula>ISERROR(E12)</formula>
    </cfRule>
  </conditionalFormatting>
  <conditionalFormatting sqref="E12:E30">
    <cfRule type="containsText" dxfId="19" priority="6" operator="containsText" text="BAJA">
      <formula>NOT(ISERROR(SEARCH("BAJA",E12)))</formula>
    </cfRule>
    <cfRule type="containsText" dxfId="18" priority="7" operator="containsText" text="ALTA">
      <formula>NOT(ISERROR(SEARCH("ALTA",E12)))</formula>
    </cfRule>
    <cfRule type="containsText" dxfId="17" priority="8" operator="containsText" text="MODERADO">
      <formula>NOT(ISERROR(SEARCH("MODERADO",E12)))</formula>
    </cfRule>
    <cfRule type="containsText" dxfId="16" priority="9" operator="containsText" text="EXTREMA">
      <formula>NOT(ISERROR(SEARCH("EXTREMA",E12)))</formula>
    </cfRule>
  </conditionalFormatting>
  <conditionalFormatting sqref="M11:M30">
    <cfRule type="containsErrors" dxfId="15" priority="5">
      <formula>ISERROR(M11)</formula>
    </cfRule>
  </conditionalFormatting>
  <conditionalFormatting sqref="M11:M30">
    <cfRule type="containsText" dxfId="14" priority="1" operator="containsText" text="BAJA">
      <formula>NOT(ISERROR(SEARCH("BAJA",M11)))</formula>
    </cfRule>
    <cfRule type="containsText" dxfId="13" priority="2" operator="containsText" text="ALTA">
      <formula>NOT(ISERROR(SEARCH("ALTA",M11)))</formula>
    </cfRule>
    <cfRule type="containsText" dxfId="12" priority="3" operator="containsText" text="MODERADO">
      <formula>NOT(ISERROR(SEARCH("MODERADO",M11)))</formula>
    </cfRule>
    <cfRule type="containsText" dxfId="11" priority="4" operator="containsText" text="EXTREMA">
      <formula>NOT(ISERROR(SEARCH("EXTREMA",M11)))</formula>
    </cfRule>
  </conditionalFormatting>
  <dataValidations count="1">
    <dataValidation type="list" allowBlank="1" showInputMessage="1" showErrorMessage="1" sqref="L27">
      <formula1>#REF!</formula1>
    </dataValidation>
  </dataValidations>
  <pageMargins left="0.7" right="0.7" top="0.75" bottom="0.75" header="0.3" footer="0.3"/>
  <pageSetup orientation="portrait" r:id="rId1"/>
  <legacyDrawing r:id="rId2"/>
  <extLst xmlns:x14="http://schemas.microsoft.com/office/spreadsheetml/2009/9/main">
    <ext uri="{CCE6A557-97BC-4b89-ADB6-D9C93CAAB3DF}">
      <x14:dataValidations xmlns:xm="http://schemas.microsoft.com/office/excel/2006/main" count="7">
        <x14:dataValidation type="list" allowBlank="1" showInputMessage="1" showErrorMessage="1">
          <x14:formula1>
            <xm:f>'3. PROBABILIDAD'!#REF!</xm:f>
          </x14:formula1>
          <xm:sqref>K27</xm:sqref>
        </x14:dataValidation>
        <x14:dataValidation type="list" allowBlank="1" showInputMessage="1" showErrorMessage="1">
          <x14:formula1>
            <xm:f>Hoja3!$F$7:$F$9</xm:f>
          </x14:formula1>
          <xm:sqref>H23:H30</xm:sqref>
        </x14:dataValidation>
        <x14:dataValidation type="list" allowBlank="1" showInputMessage="1" showErrorMessage="1">
          <x14:formula1>
            <xm:f>Hoja3!$C$7:$C$11</xm:f>
          </x14:formula1>
          <xm:sqref>K11:K26 K28:K30</xm:sqref>
        </x14:dataValidation>
        <x14:dataValidation type="list" allowBlank="1" showInputMessage="1" showErrorMessage="1">
          <x14:formula1>
            <xm:f>Hoja3!$D$7:$D$11</xm:f>
          </x14:formula1>
          <xm:sqref>L11:L26 L28:L30</xm:sqref>
        </x14:dataValidation>
        <x14:dataValidation type="list" allowBlank="1" showInputMessage="1" showErrorMessage="1">
          <x14:formula1>
            <xm:f>Hoja3!$H$7:$H$10</xm:f>
          </x14:formula1>
          <xm:sqref>N11:N30</xm:sqref>
        </x14:dataValidation>
        <x14:dataValidation type="list" allowBlank="1" showInputMessage="1" showErrorMessage="1">
          <x14:formula1>
            <xm:f>Hoja3!$F$7:$F$8</xm:f>
          </x14:formula1>
          <xm:sqref>G11:G30</xm:sqref>
        </x14:dataValidation>
        <x14:dataValidation type="list" allowBlank="1" showInputMessage="1" showErrorMessage="1">
          <x14:formula1>
            <xm:f>Hoja3!$G$7:$G$9</xm:f>
          </x14:formula1>
          <xm:sqref>H11:H22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18</vt:i4>
      </vt:variant>
    </vt:vector>
  </HeadingPairs>
  <TitlesOfParts>
    <vt:vector size="28" baseType="lpstr">
      <vt:lpstr>Hoja3</vt:lpstr>
      <vt:lpstr>1. CONTEXTO</vt:lpstr>
      <vt:lpstr>2.IDENTIFICACIÓN</vt:lpstr>
      <vt:lpstr>3. PROBABILIDAD</vt:lpstr>
      <vt:lpstr>4. IMPACTO GESTIÓN Y E</vt:lpstr>
      <vt:lpstr>4.1 IMPACTO CORRUPCIÓN</vt:lpstr>
      <vt:lpstr>5. ZONA RIESGO INHERENTE </vt:lpstr>
      <vt:lpstr>6. EVALUACIÓN (2)</vt:lpstr>
      <vt:lpstr>7. ZONA RIESGO RESIDUAL</vt:lpstr>
      <vt:lpstr>8. MAPA DE RIESGOS</vt:lpstr>
      <vt:lpstr>pregunta1</vt:lpstr>
      <vt:lpstr>pregunta10</vt:lpstr>
      <vt:lpstr>pregunta11</vt:lpstr>
      <vt:lpstr>pregunta12</vt:lpstr>
      <vt:lpstr>pregunta13</vt:lpstr>
      <vt:lpstr>pregunta14</vt:lpstr>
      <vt:lpstr>pregunta15</vt:lpstr>
      <vt:lpstr>pregunta16</vt:lpstr>
      <vt:lpstr>pregunta17</vt:lpstr>
      <vt:lpstr>pregunta18</vt:lpstr>
      <vt:lpstr>pregunta2</vt:lpstr>
      <vt:lpstr>pregunta3</vt:lpstr>
      <vt:lpstr>pregunta4</vt:lpstr>
      <vt:lpstr>pregunta5</vt:lpstr>
      <vt:lpstr>pregunta6</vt:lpstr>
      <vt:lpstr>pregunta7</vt:lpstr>
      <vt:lpstr>pregunta8</vt:lpstr>
      <vt:lpstr>pregunta9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2021-01-17T16:59:05Z</dcterms:modified>
</cp:coreProperties>
</file>